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D- DE MANUTENCAO\Desktop\"/>
    </mc:Choice>
  </mc:AlternateContent>
  <xr:revisionPtr revIDLastSave="0" documentId="13_ncr:1_{F3FDA95D-1FBD-4549-925A-FD5A9AEA637E}" xr6:coauthVersionLast="41" xr6:coauthVersionMax="41" xr10:uidLastSave="{00000000-0000-0000-0000-000000000000}"/>
  <bookViews>
    <workbookView xWindow="-120" yWindow="-120" windowWidth="24240" windowHeight="13140" tabRatio="604" firstSheet="3" activeTab="3" xr2:uid="{00000000-000D-0000-FFFF-FFFF00000000}"/>
  </bookViews>
  <sheets>
    <sheet name="JES" sheetId="4" state="hidden" r:id="rId1"/>
    <sheet name="Caninde" sheetId="5" state="hidden" r:id="rId2"/>
    <sheet name="Altasmidas" sheetId="6" state="hidden" r:id="rId3"/>
    <sheet name="PREGÃO - 2019 (CAMPUS TERESINA)" sheetId="13" r:id="rId4"/>
    <sheet name="PREGÃO - 2019 (CAMPUS FLORIANO)" sheetId="14" r:id="rId5"/>
    <sheet name="PREGÃO-2019 (CAMPUS BOM JESUS)" sheetId="15" r:id="rId6"/>
    <sheet name="PREGÃO-2019 (CAMPUS PICOS)" sheetId="16" r:id="rId7"/>
    <sheet name="PREGÃO-2019 (CAMPUS PARNAIBA)" sheetId="17" r:id="rId8"/>
  </sheets>
  <definedNames>
    <definedName name="_xlnm.Print_Area" localSheetId="4">'PREGÃO - 2019 (CAMPUS FLORIANO)'!$A$1:$G$176</definedName>
    <definedName name="_xlnm.Print_Area" localSheetId="3">'PREGÃO - 2019 (CAMPUS TERESINA)'!$A$1:$G$176</definedName>
    <definedName name="_xlnm.Print_Area" localSheetId="5">'PREGÃO-2019 (CAMPUS BOM JESUS)'!$A$1:$G$176</definedName>
    <definedName name="_xlnm.Print_Area" localSheetId="7">'PREGÃO-2019 (CAMPUS PARNAIBA)'!$A$1:$G$176</definedName>
    <definedName name="_xlnm.Print_Area" localSheetId="6">'PREGÃO-2019 (CAMPUS PICOS)'!$A$1:$G$176</definedName>
  </definedNames>
  <calcPr calcId="181029"/>
</workbook>
</file>

<file path=xl/calcChain.xml><?xml version="1.0" encoding="utf-8"?>
<calcChain xmlns="http://schemas.openxmlformats.org/spreadsheetml/2006/main">
  <c r="G175" i="17" l="1"/>
  <c r="K174" i="17"/>
  <c r="I174" i="17"/>
  <c r="G174" i="17"/>
  <c r="K173" i="17"/>
  <c r="I173" i="17"/>
  <c r="G173" i="17"/>
  <c r="K172" i="17"/>
  <c r="I172" i="17"/>
  <c r="K171" i="17"/>
  <c r="I171" i="17"/>
  <c r="K170" i="17"/>
  <c r="I170" i="17"/>
  <c r="G170" i="17"/>
  <c r="K169" i="17"/>
  <c r="I169" i="17"/>
  <c r="G169" i="17"/>
  <c r="K168" i="17"/>
  <c r="I168" i="17"/>
  <c r="G168" i="17"/>
  <c r="K167" i="17"/>
  <c r="I167" i="17"/>
  <c r="G167" i="17"/>
  <c r="K166" i="17"/>
  <c r="I166" i="17"/>
  <c r="G166" i="17"/>
  <c r="K165" i="17"/>
  <c r="I165" i="17"/>
  <c r="G165" i="17"/>
  <c r="K164" i="17"/>
  <c r="I164" i="17"/>
  <c r="G164" i="17"/>
  <c r="K163" i="17"/>
  <c r="I163" i="17"/>
  <c r="G163" i="17"/>
  <c r="K162" i="17"/>
  <c r="I162" i="17"/>
  <c r="G162" i="17"/>
  <c r="K161" i="17"/>
  <c r="I161" i="17"/>
  <c r="K160" i="17"/>
  <c r="I160" i="17"/>
  <c r="K159" i="17"/>
  <c r="I159" i="17"/>
  <c r="G159" i="17"/>
  <c r="K158" i="17"/>
  <c r="I158" i="17"/>
  <c r="G158" i="17"/>
  <c r="K157" i="17"/>
  <c r="I157" i="17"/>
  <c r="G157" i="17"/>
  <c r="K156" i="17"/>
  <c r="I156" i="17"/>
  <c r="G156" i="17"/>
  <c r="K155" i="17"/>
  <c r="I155" i="17"/>
  <c r="G155" i="17"/>
  <c r="K154" i="17"/>
  <c r="I154" i="17"/>
  <c r="G154" i="17"/>
  <c r="K153" i="17"/>
  <c r="I153" i="17"/>
  <c r="G153" i="17"/>
  <c r="B153" i="17"/>
  <c r="B154" i="17" s="1"/>
  <c r="B155" i="17" s="1"/>
  <c r="B156" i="17" s="1"/>
  <c r="B157" i="17" s="1"/>
  <c r="B158" i="17" s="1"/>
  <c r="B159" i="17" s="1"/>
  <c r="B162" i="17" s="1"/>
  <c r="B163" i="17" s="1"/>
  <c r="B164" i="17" s="1"/>
  <c r="B165" i="17" s="1"/>
  <c r="B166" i="17" s="1"/>
  <c r="B167" i="17" s="1"/>
  <c r="B168" i="17" s="1"/>
  <c r="B169" i="17" s="1"/>
  <c r="B170" i="17" s="1"/>
  <c r="B173" i="17" s="1"/>
  <c r="B174" i="17" s="1"/>
  <c r="K152" i="17"/>
  <c r="I152" i="17"/>
  <c r="G152" i="17"/>
  <c r="K151" i="17"/>
  <c r="I151" i="17"/>
  <c r="G151" i="17"/>
  <c r="K150" i="17"/>
  <c r="I150" i="17"/>
  <c r="G150" i="17"/>
  <c r="K149" i="17"/>
  <c r="I149" i="17"/>
  <c r="G149" i="17"/>
  <c r="G160" i="17" s="1"/>
  <c r="K148" i="17"/>
  <c r="I148" i="17"/>
  <c r="G148" i="17"/>
  <c r="K147" i="17"/>
  <c r="I147" i="17"/>
  <c r="K146" i="17"/>
  <c r="I146" i="17"/>
  <c r="G146" i="17"/>
  <c r="K145" i="17"/>
  <c r="I145" i="17"/>
  <c r="G145" i="17"/>
  <c r="K144" i="17"/>
  <c r="I144" i="17"/>
  <c r="K143" i="17"/>
  <c r="I143" i="17"/>
  <c r="G143" i="17"/>
  <c r="K142" i="17"/>
  <c r="I142" i="17"/>
  <c r="G142" i="17"/>
  <c r="K141" i="17"/>
  <c r="I141" i="17"/>
  <c r="G141" i="17"/>
  <c r="K140" i="17"/>
  <c r="I140" i="17"/>
  <c r="G140" i="17"/>
  <c r="K139" i="17"/>
  <c r="I139" i="17"/>
  <c r="K138" i="17"/>
  <c r="I138" i="17"/>
  <c r="K137" i="17"/>
  <c r="I137" i="17"/>
  <c r="G137" i="17"/>
  <c r="K136" i="17"/>
  <c r="I136" i="17"/>
  <c r="G136" i="17"/>
  <c r="K135" i="17"/>
  <c r="I135" i="17"/>
  <c r="G135" i="17"/>
  <c r="K134" i="17"/>
  <c r="I134" i="17"/>
  <c r="G134" i="17"/>
  <c r="K133" i="17"/>
  <c r="I133" i="17"/>
  <c r="G133" i="17"/>
  <c r="K132" i="17"/>
  <c r="I132" i="17"/>
  <c r="G132" i="17"/>
  <c r="K131" i="17"/>
  <c r="I131" i="17"/>
  <c r="G131" i="17"/>
  <c r="K130" i="17"/>
  <c r="I130" i="17"/>
  <c r="G130" i="17"/>
  <c r="K129" i="17"/>
  <c r="I129" i="17"/>
  <c r="G129" i="17"/>
  <c r="K128" i="17"/>
  <c r="I128" i="17"/>
  <c r="G128" i="17"/>
  <c r="K127" i="17"/>
  <c r="I127" i="17"/>
  <c r="G127" i="17"/>
  <c r="K126" i="17"/>
  <c r="I126" i="17"/>
  <c r="G126" i="17"/>
  <c r="K125" i="17"/>
  <c r="I125" i="17"/>
  <c r="G125" i="17"/>
  <c r="K124" i="17"/>
  <c r="I124" i="17"/>
  <c r="G124" i="17"/>
  <c r="K123" i="17"/>
  <c r="I123" i="17"/>
  <c r="G123" i="17"/>
  <c r="G138" i="17" s="1"/>
  <c r="K122" i="17"/>
  <c r="I122" i="17"/>
  <c r="K121" i="17"/>
  <c r="I121" i="17"/>
  <c r="K120" i="17"/>
  <c r="I120" i="17"/>
  <c r="G120" i="17"/>
  <c r="K119" i="17"/>
  <c r="I119" i="17"/>
  <c r="G119" i="17"/>
  <c r="K118" i="17"/>
  <c r="I118" i="17"/>
  <c r="G118" i="17"/>
  <c r="K117" i="17"/>
  <c r="I117" i="17"/>
  <c r="G117" i="17"/>
  <c r="K116" i="17"/>
  <c r="I116" i="17"/>
  <c r="G116" i="17"/>
  <c r="K115" i="17"/>
  <c r="I115" i="17"/>
  <c r="G115" i="17"/>
  <c r="K114" i="17"/>
  <c r="I114" i="17"/>
  <c r="G114" i="17"/>
  <c r="K113" i="17"/>
  <c r="I113" i="17"/>
  <c r="G113" i="17"/>
  <c r="K112" i="17"/>
  <c r="I112" i="17"/>
  <c r="G112" i="17"/>
  <c r="K111" i="17"/>
  <c r="I111" i="17"/>
  <c r="G111" i="17"/>
  <c r="K110" i="17"/>
  <c r="I110" i="17"/>
  <c r="G110" i="17"/>
  <c r="K109" i="17"/>
  <c r="I109" i="17"/>
  <c r="G109" i="17"/>
  <c r="K108" i="17"/>
  <c r="I108" i="17"/>
  <c r="G108" i="17"/>
  <c r="K107" i="17"/>
  <c r="I107" i="17"/>
  <c r="G107" i="17"/>
  <c r="K106" i="17"/>
  <c r="I106" i="17"/>
  <c r="G106" i="17"/>
  <c r="K105" i="17"/>
  <c r="I105" i="17"/>
  <c r="G105" i="17"/>
  <c r="K104" i="17"/>
  <c r="I104" i="17"/>
  <c r="G104" i="17"/>
  <c r="K103" i="17"/>
  <c r="I103" i="17"/>
  <c r="G103" i="17"/>
  <c r="K102" i="17"/>
  <c r="I102" i="17"/>
  <c r="G102" i="17"/>
  <c r="K101" i="17"/>
  <c r="I101" i="17"/>
  <c r="G101" i="17"/>
  <c r="K100" i="17"/>
  <c r="I100" i="17"/>
  <c r="G100" i="17"/>
  <c r="K99" i="17"/>
  <c r="I99" i="17"/>
  <c r="G99" i="17"/>
  <c r="K98" i="17"/>
  <c r="I98" i="17"/>
  <c r="G98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K87" i="17"/>
  <c r="I87" i="17"/>
  <c r="G87" i="17"/>
  <c r="K86" i="17"/>
  <c r="I86" i="17"/>
  <c r="G86" i="17"/>
  <c r="K85" i="17"/>
  <c r="I85" i="17"/>
  <c r="G85" i="17"/>
  <c r="K84" i="17"/>
  <c r="I84" i="17"/>
  <c r="G84" i="17"/>
  <c r="K83" i="17"/>
  <c r="I83" i="17"/>
  <c r="G83" i="17"/>
  <c r="K82" i="17"/>
  <c r="I82" i="17"/>
  <c r="G82" i="17"/>
  <c r="K81" i="17"/>
  <c r="I81" i="17"/>
  <c r="G81" i="17"/>
  <c r="K80" i="17"/>
  <c r="I80" i="17"/>
  <c r="G80" i="17"/>
  <c r="K79" i="17"/>
  <c r="I79" i="17"/>
  <c r="G79" i="17"/>
  <c r="K78" i="17"/>
  <c r="I78" i="17"/>
  <c r="G78" i="17"/>
  <c r="K77" i="17"/>
  <c r="I77" i="17"/>
  <c r="G77" i="17"/>
  <c r="K76" i="17"/>
  <c r="I76" i="17"/>
  <c r="G76" i="17"/>
  <c r="K75" i="17"/>
  <c r="I75" i="17"/>
  <c r="G75" i="17"/>
  <c r="K74" i="17"/>
  <c r="I74" i="17"/>
  <c r="G74" i="17"/>
  <c r="K73" i="17"/>
  <c r="I73" i="17"/>
  <c r="G73" i="17"/>
  <c r="K72" i="17"/>
  <c r="I72" i="17"/>
  <c r="G72" i="17"/>
  <c r="K71" i="17"/>
  <c r="I71" i="17"/>
  <c r="G71" i="17"/>
  <c r="K70" i="17"/>
  <c r="I70" i="17"/>
  <c r="G70" i="17"/>
  <c r="K69" i="17"/>
  <c r="I69" i="17"/>
  <c r="G69" i="17"/>
  <c r="K68" i="17"/>
  <c r="I68" i="17"/>
  <c r="G68" i="17"/>
  <c r="K67" i="17"/>
  <c r="I67" i="17"/>
  <c r="G67" i="17"/>
  <c r="K66" i="17"/>
  <c r="I66" i="17"/>
  <c r="G66" i="17"/>
  <c r="K65" i="17"/>
  <c r="I65" i="17"/>
  <c r="G65" i="17"/>
  <c r="K64" i="17"/>
  <c r="I64" i="17"/>
  <c r="G64" i="17"/>
  <c r="K63" i="17"/>
  <c r="I63" i="17"/>
  <c r="G63" i="17"/>
  <c r="K62" i="17"/>
  <c r="I62" i="17"/>
  <c r="G62" i="17"/>
  <c r="K61" i="17"/>
  <c r="I61" i="17"/>
  <c r="G61" i="17"/>
  <c r="K60" i="17"/>
  <c r="I60" i="17"/>
  <c r="G60" i="17"/>
  <c r="K59" i="17"/>
  <c r="I59" i="17"/>
  <c r="G59" i="17"/>
  <c r="K58" i="17"/>
  <c r="I58" i="17"/>
  <c r="G58" i="17"/>
  <c r="K57" i="17"/>
  <c r="I57" i="17"/>
  <c r="G57" i="17"/>
  <c r="K56" i="17"/>
  <c r="I56" i="17"/>
  <c r="G56" i="17"/>
  <c r="K55" i="17"/>
  <c r="I55" i="17"/>
  <c r="G55" i="17"/>
  <c r="K54" i="17"/>
  <c r="I54" i="17"/>
  <c r="G54" i="17"/>
  <c r="K53" i="17"/>
  <c r="I53" i="17"/>
  <c r="G53" i="17"/>
  <c r="K52" i="17"/>
  <c r="I52" i="17"/>
  <c r="G52" i="17"/>
  <c r="G121" i="17" s="1"/>
  <c r="K51" i="17"/>
  <c r="I51" i="17"/>
  <c r="K50" i="17"/>
  <c r="I50" i="17"/>
  <c r="K49" i="17"/>
  <c r="I49" i="17"/>
  <c r="G49" i="17"/>
  <c r="K48" i="17"/>
  <c r="I48" i="17"/>
  <c r="G48" i="17"/>
  <c r="K47" i="17"/>
  <c r="I47" i="17"/>
  <c r="G47" i="17"/>
  <c r="K46" i="17"/>
  <c r="I46" i="17"/>
  <c r="G46" i="17"/>
  <c r="K45" i="17"/>
  <c r="I45" i="17"/>
  <c r="G45" i="17"/>
  <c r="K44" i="17"/>
  <c r="I44" i="17"/>
  <c r="G44" i="17"/>
  <c r="G50" i="17" s="1"/>
  <c r="K43" i="17"/>
  <c r="I43" i="17"/>
  <c r="K42" i="17"/>
  <c r="I42" i="17"/>
  <c r="K41" i="17"/>
  <c r="I41" i="17"/>
  <c r="G41" i="17"/>
  <c r="K40" i="17"/>
  <c r="I40" i="17"/>
  <c r="G40" i="17"/>
  <c r="K39" i="17"/>
  <c r="I39" i="17"/>
  <c r="G39" i="17"/>
  <c r="K38" i="17"/>
  <c r="I38" i="17"/>
  <c r="G38" i="17"/>
  <c r="K37" i="17"/>
  <c r="I37" i="17"/>
  <c r="G37" i="17"/>
  <c r="K36" i="17"/>
  <c r="I36" i="17"/>
  <c r="G36" i="17"/>
  <c r="K35" i="17"/>
  <c r="I35" i="17"/>
  <c r="G35" i="17"/>
  <c r="K34" i="17"/>
  <c r="I34" i="17"/>
  <c r="G34" i="17"/>
  <c r="K33" i="17"/>
  <c r="I33" i="17"/>
  <c r="F33" i="17"/>
  <c r="G33" i="17" s="1"/>
  <c r="K32" i="17"/>
  <c r="I32" i="17"/>
  <c r="F32" i="17"/>
  <c r="G32" i="17" s="1"/>
  <c r="K31" i="17"/>
  <c r="I31" i="17"/>
  <c r="F31" i="17"/>
  <c r="G31" i="17" s="1"/>
  <c r="K30" i="17"/>
  <c r="I30" i="17"/>
  <c r="G30" i="17"/>
  <c r="F30" i="17"/>
  <c r="K29" i="17"/>
  <c r="I29" i="17"/>
  <c r="G29" i="17"/>
  <c r="K28" i="17"/>
  <c r="I28" i="17"/>
  <c r="G28" i="17"/>
  <c r="K27" i="17"/>
  <c r="I27" i="17"/>
  <c r="G27" i="17"/>
  <c r="K26" i="17"/>
  <c r="I26" i="17"/>
  <c r="G26" i="17"/>
  <c r="K25" i="17"/>
  <c r="I25" i="17"/>
  <c r="G25" i="17"/>
  <c r="K24" i="17"/>
  <c r="I24" i="17"/>
  <c r="G24" i="17"/>
  <c r="K23" i="17"/>
  <c r="I23" i="17"/>
  <c r="G23" i="17"/>
  <c r="K22" i="17"/>
  <c r="I22" i="17"/>
  <c r="G22" i="17"/>
  <c r="K21" i="17"/>
  <c r="I21" i="17"/>
  <c r="G21" i="17"/>
  <c r="K20" i="17"/>
  <c r="I20" i="17"/>
  <c r="G20" i="17"/>
  <c r="K19" i="17"/>
  <c r="I19" i="17"/>
  <c r="G19" i="17"/>
  <c r="K18" i="17"/>
  <c r="I18" i="17"/>
  <c r="K17" i="17"/>
  <c r="I17" i="17"/>
  <c r="G17" i="17"/>
  <c r="K16" i="17"/>
  <c r="I16" i="17"/>
  <c r="G16" i="17"/>
  <c r="K15" i="17"/>
  <c r="I15" i="17"/>
  <c r="G15" i="17"/>
  <c r="K14" i="17"/>
  <c r="I14" i="17"/>
  <c r="G14" i="17"/>
  <c r="K13" i="17"/>
  <c r="I13" i="17"/>
  <c r="G13" i="17"/>
  <c r="K12" i="17"/>
  <c r="I12" i="17"/>
  <c r="G12" i="17"/>
  <c r="K11" i="17"/>
  <c r="I11" i="17"/>
  <c r="G11" i="17"/>
  <c r="K10" i="17"/>
  <c r="I10" i="17"/>
  <c r="G10" i="17"/>
  <c r="K9" i="17"/>
  <c r="I9" i="17"/>
  <c r="G9" i="17"/>
  <c r="K8" i="17"/>
  <c r="I8" i="17"/>
  <c r="G8" i="17"/>
  <c r="B8" i="17"/>
  <c r="B9" i="17" s="1"/>
  <c r="B10" i="17" s="1"/>
  <c r="B11" i="17" s="1"/>
  <c r="B12" i="17" s="1"/>
  <c r="B13" i="17" s="1"/>
  <c r="B14" i="17" s="1"/>
  <c r="B15" i="17" s="1"/>
  <c r="B16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4" i="17" s="1"/>
  <c r="B45" i="17" s="1"/>
  <c r="B46" i="17" s="1"/>
  <c r="B47" i="17" s="1"/>
  <c r="B48" i="17" s="1"/>
  <c r="B49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B115" i="17" s="1"/>
  <c r="B116" i="17" s="1"/>
  <c r="B117" i="17" s="1"/>
  <c r="B118" i="17" s="1"/>
  <c r="B119" i="17" s="1"/>
  <c r="B120" i="17" s="1"/>
  <c r="B123" i="17" s="1"/>
  <c r="B124" i="17" s="1"/>
  <c r="B125" i="17" s="1"/>
  <c r="B126" i="17" s="1"/>
  <c r="B127" i="17" s="1"/>
  <c r="B128" i="17" s="1"/>
  <c r="B129" i="17" s="1"/>
  <c r="B130" i="17" s="1"/>
  <c r="B131" i="17" s="1"/>
  <c r="B132" i="17" s="1"/>
  <c r="B133" i="17" s="1"/>
  <c r="B134" i="17" s="1"/>
  <c r="B135" i="17" s="1"/>
  <c r="B136" i="17" s="1"/>
  <c r="B137" i="17" s="1"/>
  <c r="B140" i="17" s="1"/>
  <c r="B141" i="17" s="1"/>
  <c r="B142" i="17" s="1"/>
  <c r="B145" i="17" s="1"/>
  <c r="B148" i="17" s="1"/>
  <c r="B149" i="17" s="1"/>
  <c r="B150" i="17" s="1"/>
  <c r="B151" i="17" s="1"/>
  <c r="K7" i="17"/>
  <c r="I7" i="17"/>
  <c r="G7" i="17"/>
  <c r="K174" i="16"/>
  <c r="I174" i="16"/>
  <c r="G174" i="16"/>
  <c r="K173" i="16"/>
  <c r="I173" i="16"/>
  <c r="G173" i="16"/>
  <c r="G175" i="16" s="1"/>
  <c r="K172" i="16"/>
  <c r="I172" i="16"/>
  <c r="K171" i="16"/>
  <c r="I171" i="16"/>
  <c r="K170" i="16"/>
  <c r="I170" i="16"/>
  <c r="G170" i="16"/>
  <c r="K169" i="16"/>
  <c r="I169" i="16"/>
  <c r="G169" i="16"/>
  <c r="K168" i="16"/>
  <c r="I168" i="16"/>
  <c r="G168" i="16"/>
  <c r="K167" i="16"/>
  <c r="I167" i="16"/>
  <c r="G167" i="16"/>
  <c r="K166" i="16"/>
  <c r="I166" i="16"/>
  <c r="G166" i="16"/>
  <c r="K165" i="16"/>
  <c r="I165" i="16"/>
  <c r="G165" i="16"/>
  <c r="K164" i="16"/>
  <c r="I164" i="16"/>
  <c r="G164" i="16"/>
  <c r="K163" i="16"/>
  <c r="I163" i="16"/>
  <c r="G163" i="16"/>
  <c r="K162" i="16"/>
  <c r="I162" i="16"/>
  <c r="G162" i="16"/>
  <c r="K161" i="16"/>
  <c r="I161" i="16"/>
  <c r="K160" i="16"/>
  <c r="I160" i="16"/>
  <c r="K159" i="16"/>
  <c r="I159" i="16"/>
  <c r="G159" i="16"/>
  <c r="K158" i="16"/>
  <c r="I158" i="16"/>
  <c r="G158" i="16"/>
  <c r="K157" i="16"/>
  <c r="I157" i="16"/>
  <c r="G157" i="16"/>
  <c r="K156" i="16"/>
  <c r="I156" i="16"/>
  <c r="G156" i="16"/>
  <c r="K155" i="16"/>
  <c r="I155" i="16"/>
  <c r="G155" i="16"/>
  <c r="K154" i="16"/>
  <c r="I154" i="16"/>
  <c r="G154" i="16"/>
  <c r="K153" i="16"/>
  <c r="I153" i="16"/>
  <c r="G153" i="16"/>
  <c r="B153" i="16"/>
  <c r="B154" i="16" s="1"/>
  <c r="B155" i="16" s="1"/>
  <c r="B156" i="16" s="1"/>
  <c r="B157" i="16" s="1"/>
  <c r="B158" i="16" s="1"/>
  <c r="B159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3" i="16" s="1"/>
  <c r="B174" i="16" s="1"/>
  <c r="K152" i="16"/>
  <c r="I152" i="16"/>
  <c r="G152" i="16"/>
  <c r="K151" i="16"/>
  <c r="I151" i="16"/>
  <c r="G151" i="16"/>
  <c r="K150" i="16"/>
  <c r="I150" i="16"/>
  <c r="G150" i="16"/>
  <c r="K149" i="16"/>
  <c r="I149" i="16"/>
  <c r="G149" i="16"/>
  <c r="K148" i="16"/>
  <c r="I148" i="16"/>
  <c r="G148" i="16"/>
  <c r="K147" i="16"/>
  <c r="I147" i="16"/>
  <c r="K146" i="16"/>
  <c r="I146" i="16"/>
  <c r="K145" i="16"/>
  <c r="I145" i="16"/>
  <c r="G145" i="16"/>
  <c r="G146" i="16" s="1"/>
  <c r="K144" i="16"/>
  <c r="I144" i="16"/>
  <c r="K143" i="16"/>
  <c r="I143" i="16"/>
  <c r="G143" i="16"/>
  <c r="K142" i="16"/>
  <c r="I142" i="16"/>
  <c r="G142" i="16"/>
  <c r="K141" i="16"/>
  <c r="I141" i="16"/>
  <c r="G141" i="16"/>
  <c r="K140" i="16"/>
  <c r="I140" i="16"/>
  <c r="G140" i="16"/>
  <c r="K139" i="16"/>
  <c r="I139" i="16"/>
  <c r="K138" i="16"/>
  <c r="I138" i="16"/>
  <c r="G138" i="16"/>
  <c r="K137" i="16"/>
  <c r="I137" i="16"/>
  <c r="G137" i="16"/>
  <c r="K136" i="16"/>
  <c r="I136" i="16"/>
  <c r="G136" i="16"/>
  <c r="K135" i="16"/>
  <c r="I135" i="16"/>
  <c r="G135" i="16"/>
  <c r="K134" i="16"/>
  <c r="I134" i="16"/>
  <c r="G134" i="16"/>
  <c r="K133" i="16"/>
  <c r="I133" i="16"/>
  <c r="G133" i="16"/>
  <c r="K132" i="16"/>
  <c r="I132" i="16"/>
  <c r="G132" i="16"/>
  <c r="K131" i="16"/>
  <c r="I131" i="16"/>
  <c r="G131" i="16"/>
  <c r="K130" i="16"/>
  <c r="I130" i="16"/>
  <c r="G130" i="16"/>
  <c r="K129" i="16"/>
  <c r="I129" i="16"/>
  <c r="G129" i="16"/>
  <c r="K128" i="16"/>
  <c r="I128" i="16"/>
  <c r="G128" i="16"/>
  <c r="K127" i="16"/>
  <c r="I127" i="16"/>
  <c r="G127" i="16"/>
  <c r="K126" i="16"/>
  <c r="I126" i="16"/>
  <c r="G126" i="16"/>
  <c r="K125" i="16"/>
  <c r="I125" i="16"/>
  <c r="G125" i="16"/>
  <c r="K124" i="16"/>
  <c r="I124" i="16"/>
  <c r="G124" i="16"/>
  <c r="K123" i="16"/>
  <c r="I123" i="16"/>
  <c r="G123" i="16"/>
  <c r="K122" i="16"/>
  <c r="I122" i="16"/>
  <c r="K121" i="16"/>
  <c r="I121" i="16"/>
  <c r="K120" i="16"/>
  <c r="I120" i="16"/>
  <c r="G120" i="16"/>
  <c r="K119" i="16"/>
  <c r="I119" i="16"/>
  <c r="G119" i="16"/>
  <c r="K118" i="16"/>
  <c r="I118" i="16"/>
  <c r="G118" i="16"/>
  <c r="K117" i="16"/>
  <c r="I117" i="16"/>
  <c r="G117" i="16"/>
  <c r="K116" i="16"/>
  <c r="I116" i="16"/>
  <c r="G116" i="16"/>
  <c r="K115" i="16"/>
  <c r="I115" i="16"/>
  <c r="G115" i="16"/>
  <c r="K114" i="16"/>
  <c r="I114" i="16"/>
  <c r="G114" i="16"/>
  <c r="K113" i="16"/>
  <c r="I113" i="16"/>
  <c r="G113" i="16"/>
  <c r="K112" i="16"/>
  <c r="I112" i="16"/>
  <c r="G112" i="16"/>
  <c r="K111" i="16"/>
  <c r="I111" i="16"/>
  <c r="G111" i="16"/>
  <c r="K110" i="16"/>
  <c r="I110" i="16"/>
  <c r="G110" i="16"/>
  <c r="K109" i="16"/>
  <c r="I109" i="16"/>
  <c r="G109" i="16"/>
  <c r="K108" i="16"/>
  <c r="I108" i="16"/>
  <c r="G108" i="16"/>
  <c r="K107" i="16"/>
  <c r="I107" i="16"/>
  <c r="G107" i="16"/>
  <c r="K106" i="16"/>
  <c r="I106" i="16"/>
  <c r="G106" i="16"/>
  <c r="K105" i="16"/>
  <c r="I105" i="16"/>
  <c r="G105" i="16"/>
  <c r="K104" i="16"/>
  <c r="I104" i="16"/>
  <c r="G104" i="16"/>
  <c r="K103" i="16"/>
  <c r="I103" i="16"/>
  <c r="G103" i="16"/>
  <c r="K102" i="16"/>
  <c r="I102" i="16"/>
  <c r="G102" i="16"/>
  <c r="K101" i="16"/>
  <c r="I101" i="16"/>
  <c r="G101" i="16"/>
  <c r="K100" i="16"/>
  <c r="I100" i="16"/>
  <c r="G100" i="16"/>
  <c r="K99" i="16"/>
  <c r="I99" i="16"/>
  <c r="G99" i="16"/>
  <c r="K98" i="16"/>
  <c r="I98" i="16"/>
  <c r="G98" i="16"/>
  <c r="K97" i="16"/>
  <c r="I97" i="16"/>
  <c r="G97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K86" i="16"/>
  <c r="I86" i="16"/>
  <c r="G86" i="16"/>
  <c r="K85" i="16"/>
  <c r="I85" i="16"/>
  <c r="G85" i="16"/>
  <c r="K84" i="16"/>
  <c r="I84" i="16"/>
  <c r="G84" i="16"/>
  <c r="K83" i="16"/>
  <c r="I83" i="16"/>
  <c r="G83" i="16"/>
  <c r="K82" i="16"/>
  <c r="I82" i="16"/>
  <c r="G82" i="16"/>
  <c r="K81" i="16"/>
  <c r="I81" i="16"/>
  <c r="G81" i="16"/>
  <c r="K80" i="16"/>
  <c r="I80" i="16"/>
  <c r="G80" i="16"/>
  <c r="K79" i="16"/>
  <c r="I79" i="16"/>
  <c r="G79" i="16"/>
  <c r="K78" i="16"/>
  <c r="I78" i="16"/>
  <c r="G78" i="16"/>
  <c r="K77" i="16"/>
  <c r="I77" i="16"/>
  <c r="G77" i="16"/>
  <c r="K76" i="16"/>
  <c r="I76" i="16"/>
  <c r="G76" i="16"/>
  <c r="K75" i="16"/>
  <c r="I75" i="16"/>
  <c r="G75" i="16"/>
  <c r="K74" i="16"/>
  <c r="I74" i="16"/>
  <c r="G74" i="16"/>
  <c r="K73" i="16"/>
  <c r="I73" i="16"/>
  <c r="G73" i="16"/>
  <c r="K72" i="16"/>
  <c r="I72" i="16"/>
  <c r="G72" i="16"/>
  <c r="K71" i="16"/>
  <c r="I71" i="16"/>
  <c r="G71" i="16"/>
  <c r="K70" i="16"/>
  <c r="I70" i="16"/>
  <c r="G70" i="16"/>
  <c r="K69" i="16"/>
  <c r="I69" i="16"/>
  <c r="G69" i="16"/>
  <c r="K68" i="16"/>
  <c r="I68" i="16"/>
  <c r="G68" i="16"/>
  <c r="K67" i="16"/>
  <c r="I67" i="16"/>
  <c r="G67" i="16"/>
  <c r="K66" i="16"/>
  <c r="I66" i="16"/>
  <c r="G66" i="16"/>
  <c r="K65" i="16"/>
  <c r="I65" i="16"/>
  <c r="G65" i="16"/>
  <c r="K64" i="16"/>
  <c r="I64" i="16"/>
  <c r="G64" i="16"/>
  <c r="K63" i="16"/>
  <c r="I63" i="16"/>
  <c r="G63" i="16"/>
  <c r="K62" i="16"/>
  <c r="I62" i="16"/>
  <c r="G62" i="16"/>
  <c r="K61" i="16"/>
  <c r="I61" i="16"/>
  <c r="G61" i="16"/>
  <c r="K60" i="16"/>
  <c r="I60" i="16"/>
  <c r="G60" i="16"/>
  <c r="K59" i="16"/>
  <c r="I59" i="16"/>
  <c r="G59" i="16"/>
  <c r="K58" i="16"/>
  <c r="I58" i="16"/>
  <c r="G58" i="16"/>
  <c r="K57" i="16"/>
  <c r="I57" i="16"/>
  <c r="G57" i="16"/>
  <c r="K56" i="16"/>
  <c r="I56" i="16"/>
  <c r="G56" i="16"/>
  <c r="K55" i="16"/>
  <c r="I55" i="16"/>
  <c r="G55" i="16"/>
  <c r="K54" i="16"/>
  <c r="I54" i="16"/>
  <c r="G54" i="16"/>
  <c r="K53" i="16"/>
  <c r="I53" i="16"/>
  <c r="G53" i="16"/>
  <c r="K52" i="16"/>
  <c r="I52" i="16"/>
  <c r="G52" i="16"/>
  <c r="K51" i="16"/>
  <c r="I51" i="16"/>
  <c r="K50" i="16"/>
  <c r="I50" i="16"/>
  <c r="G50" i="16"/>
  <c r="K49" i="16"/>
  <c r="I49" i="16"/>
  <c r="G49" i="16"/>
  <c r="K48" i="16"/>
  <c r="I48" i="16"/>
  <c r="G48" i="16"/>
  <c r="K47" i="16"/>
  <c r="I47" i="16"/>
  <c r="G47" i="16"/>
  <c r="K46" i="16"/>
  <c r="I46" i="16"/>
  <c r="G46" i="16"/>
  <c r="K45" i="16"/>
  <c r="I45" i="16"/>
  <c r="G45" i="16"/>
  <c r="K44" i="16"/>
  <c r="I44" i="16"/>
  <c r="G44" i="16"/>
  <c r="K43" i="16"/>
  <c r="I43" i="16"/>
  <c r="K42" i="16"/>
  <c r="I42" i="16"/>
  <c r="K41" i="16"/>
  <c r="I41" i="16"/>
  <c r="G41" i="16"/>
  <c r="K40" i="16"/>
  <c r="I40" i="16"/>
  <c r="G40" i="16"/>
  <c r="K39" i="16"/>
  <c r="I39" i="16"/>
  <c r="G39" i="16"/>
  <c r="K38" i="16"/>
  <c r="I38" i="16"/>
  <c r="G38" i="16"/>
  <c r="K37" i="16"/>
  <c r="I37" i="16"/>
  <c r="G37" i="16"/>
  <c r="K36" i="16"/>
  <c r="I36" i="16"/>
  <c r="G36" i="16"/>
  <c r="K35" i="16"/>
  <c r="I35" i="16"/>
  <c r="G35" i="16"/>
  <c r="K34" i="16"/>
  <c r="I34" i="16"/>
  <c r="G34" i="16"/>
  <c r="K33" i="16"/>
  <c r="I33" i="16"/>
  <c r="F33" i="16"/>
  <c r="G33" i="16" s="1"/>
  <c r="K32" i="16"/>
  <c r="I32" i="16"/>
  <c r="G32" i="16"/>
  <c r="F32" i="16"/>
  <c r="K31" i="16"/>
  <c r="I31" i="16"/>
  <c r="F31" i="16"/>
  <c r="G31" i="16" s="1"/>
  <c r="K30" i="16"/>
  <c r="I30" i="16"/>
  <c r="F30" i="16"/>
  <c r="G30" i="16" s="1"/>
  <c r="G42" i="16" s="1"/>
  <c r="K29" i="16"/>
  <c r="I29" i="16"/>
  <c r="G29" i="16"/>
  <c r="K28" i="16"/>
  <c r="I28" i="16"/>
  <c r="G28" i="16"/>
  <c r="K27" i="16"/>
  <c r="I27" i="16"/>
  <c r="G27" i="16"/>
  <c r="K26" i="16"/>
  <c r="I26" i="16"/>
  <c r="G26" i="16"/>
  <c r="K25" i="16"/>
  <c r="I25" i="16"/>
  <c r="G25" i="16"/>
  <c r="K24" i="16"/>
  <c r="I24" i="16"/>
  <c r="G24" i="16"/>
  <c r="K23" i="16"/>
  <c r="I23" i="16"/>
  <c r="G23" i="16"/>
  <c r="K22" i="16"/>
  <c r="I22" i="16"/>
  <c r="G22" i="16"/>
  <c r="K21" i="16"/>
  <c r="I21" i="16"/>
  <c r="G21" i="16"/>
  <c r="K20" i="16"/>
  <c r="I20" i="16"/>
  <c r="G20" i="16"/>
  <c r="K19" i="16"/>
  <c r="I19" i="16"/>
  <c r="G19" i="16"/>
  <c r="K18" i="16"/>
  <c r="I18" i="16"/>
  <c r="K17" i="16"/>
  <c r="I17" i="16"/>
  <c r="K16" i="16"/>
  <c r="I16" i="16"/>
  <c r="G16" i="16"/>
  <c r="K15" i="16"/>
  <c r="I15" i="16"/>
  <c r="G15" i="16"/>
  <c r="K14" i="16"/>
  <c r="I14" i="16"/>
  <c r="G14" i="16"/>
  <c r="K13" i="16"/>
  <c r="I13" i="16"/>
  <c r="G13" i="16"/>
  <c r="K12" i="16"/>
  <c r="I12" i="16"/>
  <c r="G12" i="16"/>
  <c r="K11" i="16"/>
  <c r="I11" i="16"/>
  <c r="G11" i="16"/>
  <c r="K10" i="16"/>
  <c r="I10" i="16"/>
  <c r="G10" i="16"/>
  <c r="K9" i="16"/>
  <c r="I9" i="16"/>
  <c r="G9" i="16"/>
  <c r="K8" i="16"/>
  <c r="I8" i="16"/>
  <c r="G8" i="16"/>
  <c r="B8" i="16"/>
  <c r="B9" i="16" s="1"/>
  <c r="B10" i="16" s="1"/>
  <c r="B11" i="16" s="1"/>
  <c r="B12" i="16" s="1"/>
  <c r="B13" i="16" s="1"/>
  <c r="B14" i="16" s="1"/>
  <c r="B15" i="16" s="1"/>
  <c r="B16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4" i="16" s="1"/>
  <c r="B45" i="16" s="1"/>
  <c r="B46" i="16" s="1"/>
  <c r="B47" i="16" s="1"/>
  <c r="B48" i="16" s="1"/>
  <c r="B49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40" i="16" s="1"/>
  <c r="B141" i="16" s="1"/>
  <c r="B142" i="16" s="1"/>
  <c r="B145" i="16" s="1"/>
  <c r="B148" i="16" s="1"/>
  <c r="B149" i="16" s="1"/>
  <c r="B150" i="16" s="1"/>
  <c r="B151" i="16" s="1"/>
  <c r="K7" i="16"/>
  <c r="I7" i="16"/>
  <c r="G7" i="16"/>
  <c r="G17" i="16" s="1"/>
  <c r="H183" i="15"/>
  <c r="G175" i="15"/>
  <c r="K174" i="15"/>
  <c r="I174" i="15"/>
  <c r="G174" i="15"/>
  <c r="K173" i="15"/>
  <c r="I173" i="15"/>
  <c r="G173" i="15"/>
  <c r="K172" i="15"/>
  <c r="I172" i="15"/>
  <c r="K171" i="15"/>
  <c r="I171" i="15"/>
  <c r="G171" i="15"/>
  <c r="K170" i="15"/>
  <c r="I170" i="15"/>
  <c r="G170" i="15"/>
  <c r="K169" i="15"/>
  <c r="I169" i="15"/>
  <c r="G169" i="15"/>
  <c r="K168" i="15"/>
  <c r="I168" i="15"/>
  <c r="G168" i="15"/>
  <c r="K167" i="15"/>
  <c r="I167" i="15"/>
  <c r="G167" i="15"/>
  <c r="K166" i="15"/>
  <c r="I166" i="15"/>
  <c r="G166" i="15"/>
  <c r="K165" i="15"/>
  <c r="I165" i="15"/>
  <c r="G165" i="15"/>
  <c r="K164" i="15"/>
  <c r="I164" i="15"/>
  <c r="G164" i="15"/>
  <c r="K163" i="15"/>
  <c r="I163" i="15"/>
  <c r="G163" i="15"/>
  <c r="K162" i="15"/>
  <c r="I162" i="15"/>
  <c r="G162" i="15"/>
  <c r="K161" i="15"/>
  <c r="I161" i="15"/>
  <c r="K160" i="15"/>
  <c r="I160" i="15"/>
  <c r="K159" i="15"/>
  <c r="I159" i="15"/>
  <c r="G159" i="15"/>
  <c r="K158" i="15"/>
  <c r="I158" i="15"/>
  <c r="G158" i="15"/>
  <c r="K157" i="15"/>
  <c r="I157" i="15"/>
  <c r="G157" i="15"/>
  <c r="K156" i="15"/>
  <c r="I156" i="15"/>
  <c r="G156" i="15"/>
  <c r="K155" i="15"/>
  <c r="I155" i="15"/>
  <c r="G155" i="15"/>
  <c r="K154" i="15"/>
  <c r="I154" i="15"/>
  <c r="G154" i="15"/>
  <c r="K153" i="15"/>
  <c r="I153" i="15"/>
  <c r="G153" i="15"/>
  <c r="B153" i="15"/>
  <c r="B154" i="15" s="1"/>
  <c r="B155" i="15" s="1"/>
  <c r="B156" i="15" s="1"/>
  <c r="B157" i="15" s="1"/>
  <c r="B158" i="15" s="1"/>
  <c r="B159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3" i="15" s="1"/>
  <c r="B174" i="15" s="1"/>
  <c r="K152" i="15"/>
  <c r="I152" i="15"/>
  <c r="G152" i="15"/>
  <c r="G160" i="15" s="1"/>
  <c r="K151" i="15"/>
  <c r="I151" i="15"/>
  <c r="G151" i="15"/>
  <c r="K150" i="15"/>
  <c r="I150" i="15"/>
  <c r="G150" i="15"/>
  <c r="K149" i="15"/>
  <c r="I149" i="15"/>
  <c r="G149" i="15"/>
  <c r="K148" i="15"/>
  <c r="I148" i="15"/>
  <c r="G148" i="15"/>
  <c r="K147" i="15"/>
  <c r="I147" i="15"/>
  <c r="K146" i="15"/>
  <c r="I146" i="15"/>
  <c r="K145" i="15"/>
  <c r="I145" i="15"/>
  <c r="G145" i="15"/>
  <c r="G146" i="15" s="1"/>
  <c r="K144" i="15"/>
  <c r="I144" i="15"/>
  <c r="K143" i="15"/>
  <c r="I143" i="15"/>
  <c r="K142" i="15"/>
  <c r="I142" i="15"/>
  <c r="G142" i="15"/>
  <c r="K141" i="15"/>
  <c r="I141" i="15"/>
  <c r="G141" i="15"/>
  <c r="K140" i="15"/>
  <c r="I140" i="15"/>
  <c r="G140" i="15"/>
  <c r="G143" i="15" s="1"/>
  <c r="K139" i="15"/>
  <c r="I139" i="15"/>
  <c r="K138" i="15"/>
  <c r="I138" i="15"/>
  <c r="G138" i="15"/>
  <c r="K137" i="15"/>
  <c r="I137" i="15"/>
  <c r="G137" i="15"/>
  <c r="K136" i="15"/>
  <c r="I136" i="15"/>
  <c r="G136" i="15"/>
  <c r="K135" i="15"/>
  <c r="I135" i="15"/>
  <c r="G135" i="15"/>
  <c r="K134" i="15"/>
  <c r="I134" i="15"/>
  <c r="G134" i="15"/>
  <c r="K133" i="15"/>
  <c r="I133" i="15"/>
  <c r="G133" i="15"/>
  <c r="K132" i="15"/>
  <c r="I132" i="15"/>
  <c r="G132" i="15"/>
  <c r="K131" i="15"/>
  <c r="I131" i="15"/>
  <c r="G131" i="15"/>
  <c r="K130" i="15"/>
  <c r="I130" i="15"/>
  <c r="G130" i="15"/>
  <c r="K129" i="15"/>
  <c r="I129" i="15"/>
  <c r="G129" i="15"/>
  <c r="K128" i="15"/>
  <c r="I128" i="15"/>
  <c r="G128" i="15"/>
  <c r="K127" i="15"/>
  <c r="I127" i="15"/>
  <c r="G127" i="15"/>
  <c r="K126" i="15"/>
  <c r="I126" i="15"/>
  <c r="G126" i="15"/>
  <c r="K125" i="15"/>
  <c r="I125" i="15"/>
  <c r="G125" i="15"/>
  <c r="K124" i="15"/>
  <c r="I124" i="15"/>
  <c r="G124" i="15"/>
  <c r="K123" i="15"/>
  <c r="I123" i="15"/>
  <c r="G123" i="15"/>
  <c r="K122" i="15"/>
  <c r="I122" i="15"/>
  <c r="K121" i="15"/>
  <c r="I121" i="15"/>
  <c r="G121" i="15"/>
  <c r="K120" i="15"/>
  <c r="I120" i="15"/>
  <c r="G120" i="15"/>
  <c r="K119" i="15"/>
  <c r="I119" i="15"/>
  <c r="G119" i="15"/>
  <c r="K118" i="15"/>
  <c r="I118" i="15"/>
  <c r="G118" i="15"/>
  <c r="K117" i="15"/>
  <c r="I117" i="15"/>
  <c r="G117" i="15"/>
  <c r="K116" i="15"/>
  <c r="I116" i="15"/>
  <c r="G116" i="15"/>
  <c r="K115" i="15"/>
  <c r="I115" i="15"/>
  <c r="G115" i="15"/>
  <c r="K114" i="15"/>
  <c r="I114" i="15"/>
  <c r="G114" i="15"/>
  <c r="K113" i="15"/>
  <c r="I113" i="15"/>
  <c r="G113" i="15"/>
  <c r="K112" i="15"/>
  <c r="I112" i="15"/>
  <c r="G112" i="15"/>
  <c r="K111" i="15"/>
  <c r="I111" i="15"/>
  <c r="G111" i="15"/>
  <c r="K110" i="15"/>
  <c r="I110" i="15"/>
  <c r="G110" i="15"/>
  <c r="K109" i="15"/>
  <c r="I109" i="15"/>
  <c r="G109" i="15"/>
  <c r="K108" i="15"/>
  <c r="I108" i="15"/>
  <c r="G108" i="15"/>
  <c r="K107" i="15"/>
  <c r="I107" i="15"/>
  <c r="G107" i="15"/>
  <c r="K106" i="15"/>
  <c r="I106" i="15"/>
  <c r="G106" i="15"/>
  <c r="K105" i="15"/>
  <c r="I105" i="15"/>
  <c r="G105" i="15"/>
  <c r="K104" i="15"/>
  <c r="I104" i="15"/>
  <c r="G104" i="15"/>
  <c r="K103" i="15"/>
  <c r="I103" i="15"/>
  <c r="G103" i="15"/>
  <c r="K102" i="15"/>
  <c r="I102" i="15"/>
  <c r="G102" i="15"/>
  <c r="K101" i="15"/>
  <c r="I101" i="15"/>
  <c r="G101" i="15"/>
  <c r="K100" i="15"/>
  <c r="I100" i="15"/>
  <c r="G100" i="15"/>
  <c r="K99" i="15"/>
  <c r="I99" i="15"/>
  <c r="G99" i="15"/>
  <c r="K98" i="15"/>
  <c r="I98" i="15"/>
  <c r="G98" i="15"/>
  <c r="K97" i="15"/>
  <c r="I97" i="15"/>
  <c r="G97" i="15"/>
  <c r="K96" i="15"/>
  <c r="I96" i="15"/>
  <c r="G96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5" i="15"/>
  <c r="I85" i="15"/>
  <c r="G85" i="15"/>
  <c r="K84" i="15"/>
  <c r="I84" i="15"/>
  <c r="G84" i="15"/>
  <c r="K83" i="15"/>
  <c r="I83" i="15"/>
  <c r="G83" i="15"/>
  <c r="K82" i="15"/>
  <c r="I82" i="15"/>
  <c r="G82" i="15"/>
  <c r="K81" i="15"/>
  <c r="I81" i="15"/>
  <c r="G81" i="15"/>
  <c r="K80" i="15"/>
  <c r="I80" i="15"/>
  <c r="G80" i="15"/>
  <c r="K79" i="15"/>
  <c r="I79" i="15"/>
  <c r="G79" i="15"/>
  <c r="K78" i="15"/>
  <c r="I78" i="15"/>
  <c r="G78" i="15"/>
  <c r="K77" i="15"/>
  <c r="I77" i="15"/>
  <c r="G77" i="15"/>
  <c r="K76" i="15"/>
  <c r="I76" i="15"/>
  <c r="G76" i="15"/>
  <c r="K75" i="15"/>
  <c r="I75" i="15"/>
  <c r="G75" i="15"/>
  <c r="K74" i="15"/>
  <c r="I74" i="15"/>
  <c r="G74" i="15"/>
  <c r="K73" i="15"/>
  <c r="I73" i="15"/>
  <c r="G73" i="15"/>
  <c r="K72" i="15"/>
  <c r="I72" i="15"/>
  <c r="G72" i="15"/>
  <c r="K71" i="15"/>
  <c r="I71" i="15"/>
  <c r="G71" i="15"/>
  <c r="K70" i="15"/>
  <c r="I70" i="15"/>
  <c r="G70" i="15"/>
  <c r="K69" i="15"/>
  <c r="I69" i="15"/>
  <c r="G69" i="15"/>
  <c r="K68" i="15"/>
  <c r="I68" i="15"/>
  <c r="G68" i="15"/>
  <c r="K67" i="15"/>
  <c r="I67" i="15"/>
  <c r="G67" i="15"/>
  <c r="K66" i="15"/>
  <c r="I66" i="15"/>
  <c r="G66" i="15"/>
  <c r="K65" i="15"/>
  <c r="I65" i="15"/>
  <c r="G65" i="15"/>
  <c r="K64" i="15"/>
  <c r="I64" i="15"/>
  <c r="G64" i="15"/>
  <c r="K63" i="15"/>
  <c r="I63" i="15"/>
  <c r="G63" i="15"/>
  <c r="K62" i="15"/>
  <c r="I62" i="15"/>
  <c r="G62" i="15"/>
  <c r="K61" i="15"/>
  <c r="I61" i="15"/>
  <c r="G61" i="15"/>
  <c r="K60" i="15"/>
  <c r="I60" i="15"/>
  <c r="G60" i="15"/>
  <c r="K59" i="15"/>
  <c r="I59" i="15"/>
  <c r="G59" i="15"/>
  <c r="K58" i="15"/>
  <c r="I58" i="15"/>
  <c r="G58" i="15"/>
  <c r="K57" i="15"/>
  <c r="I57" i="15"/>
  <c r="G57" i="15"/>
  <c r="K56" i="15"/>
  <c r="I56" i="15"/>
  <c r="G56" i="15"/>
  <c r="K55" i="15"/>
  <c r="I55" i="15"/>
  <c r="G55" i="15"/>
  <c r="K54" i="15"/>
  <c r="I54" i="15"/>
  <c r="G54" i="15"/>
  <c r="K53" i="15"/>
  <c r="I53" i="15"/>
  <c r="G53" i="15"/>
  <c r="K52" i="15"/>
  <c r="I52" i="15"/>
  <c r="G52" i="15"/>
  <c r="K51" i="15"/>
  <c r="I51" i="15"/>
  <c r="K50" i="15"/>
  <c r="I50" i="15"/>
  <c r="K49" i="15"/>
  <c r="I49" i="15"/>
  <c r="G49" i="15"/>
  <c r="K48" i="15"/>
  <c r="I48" i="15"/>
  <c r="G48" i="15"/>
  <c r="K47" i="15"/>
  <c r="I47" i="15"/>
  <c r="G47" i="15"/>
  <c r="K46" i="15"/>
  <c r="I46" i="15"/>
  <c r="G46" i="15"/>
  <c r="K45" i="15"/>
  <c r="I45" i="15"/>
  <c r="G45" i="15"/>
  <c r="K44" i="15"/>
  <c r="I44" i="15"/>
  <c r="G44" i="15"/>
  <c r="G50" i="15" s="1"/>
  <c r="K43" i="15"/>
  <c r="I43" i="15"/>
  <c r="K42" i="15"/>
  <c r="I42" i="15"/>
  <c r="K41" i="15"/>
  <c r="I41" i="15"/>
  <c r="G41" i="15"/>
  <c r="K40" i="15"/>
  <c r="I40" i="15"/>
  <c r="G40" i="15"/>
  <c r="K39" i="15"/>
  <c r="I39" i="15"/>
  <c r="G39" i="15"/>
  <c r="K38" i="15"/>
  <c r="I38" i="15"/>
  <c r="G38" i="15"/>
  <c r="K37" i="15"/>
  <c r="I37" i="15"/>
  <c r="G37" i="15"/>
  <c r="K36" i="15"/>
  <c r="I36" i="15"/>
  <c r="G36" i="15"/>
  <c r="K35" i="15"/>
  <c r="I35" i="15"/>
  <c r="G35" i="15"/>
  <c r="K34" i="15"/>
  <c r="I34" i="15"/>
  <c r="G34" i="15"/>
  <c r="K33" i="15"/>
  <c r="I33" i="15"/>
  <c r="G33" i="15"/>
  <c r="F33" i="15"/>
  <c r="K32" i="15"/>
  <c r="I32" i="15"/>
  <c r="F32" i="15"/>
  <c r="G32" i="15" s="1"/>
  <c r="K31" i="15"/>
  <c r="I31" i="15"/>
  <c r="F31" i="15"/>
  <c r="G31" i="15" s="1"/>
  <c r="K30" i="15"/>
  <c r="I30" i="15"/>
  <c r="G30" i="15"/>
  <c r="F30" i="15"/>
  <c r="K29" i="15"/>
  <c r="I29" i="15"/>
  <c r="G29" i="15"/>
  <c r="K28" i="15"/>
  <c r="I28" i="15"/>
  <c r="G28" i="15"/>
  <c r="K27" i="15"/>
  <c r="I27" i="15"/>
  <c r="G27" i="15"/>
  <c r="K26" i="15"/>
  <c r="I26" i="15"/>
  <c r="G26" i="15"/>
  <c r="K25" i="15"/>
  <c r="I25" i="15"/>
  <c r="G25" i="15"/>
  <c r="K24" i="15"/>
  <c r="I24" i="15"/>
  <c r="G24" i="15"/>
  <c r="K23" i="15"/>
  <c r="I23" i="15"/>
  <c r="G23" i="15"/>
  <c r="K22" i="15"/>
  <c r="I22" i="15"/>
  <c r="G22" i="15"/>
  <c r="K21" i="15"/>
  <c r="I21" i="15"/>
  <c r="G21" i="15"/>
  <c r="K20" i="15"/>
  <c r="I20" i="15"/>
  <c r="G20" i="15"/>
  <c r="K19" i="15"/>
  <c r="I19" i="15"/>
  <c r="G19" i="15"/>
  <c r="G42" i="15" s="1"/>
  <c r="K18" i="15"/>
  <c r="I18" i="15"/>
  <c r="K17" i="15"/>
  <c r="I17" i="15"/>
  <c r="G17" i="15"/>
  <c r="G176" i="15" s="1"/>
  <c r="J176" i="15" s="1"/>
  <c r="K16" i="15"/>
  <c r="I16" i="15"/>
  <c r="G16" i="15"/>
  <c r="K15" i="15"/>
  <c r="I15" i="15"/>
  <c r="G15" i="15"/>
  <c r="K14" i="15"/>
  <c r="I14" i="15"/>
  <c r="G14" i="15"/>
  <c r="K13" i="15"/>
  <c r="I13" i="15"/>
  <c r="G13" i="15"/>
  <c r="K12" i="15"/>
  <c r="I12" i="15"/>
  <c r="G12" i="15"/>
  <c r="K11" i="15"/>
  <c r="I11" i="15"/>
  <c r="G11" i="15"/>
  <c r="K10" i="15"/>
  <c r="I10" i="15"/>
  <c r="G10" i="15"/>
  <c r="K9" i="15"/>
  <c r="I9" i="15"/>
  <c r="G9" i="15"/>
  <c r="K8" i="15"/>
  <c r="I8" i="15"/>
  <c r="G8" i="15"/>
  <c r="B8" i="15"/>
  <c r="B9" i="15" s="1"/>
  <c r="B10" i="15" s="1"/>
  <c r="B11" i="15" s="1"/>
  <c r="B12" i="15" s="1"/>
  <c r="B13" i="15" s="1"/>
  <c r="B14" i="15" s="1"/>
  <c r="B15" i="15" s="1"/>
  <c r="B16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4" i="15" s="1"/>
  <c r="B45" i="15" s="1"/>
  <c r="B46" i="15" s="1"/>
  <c r="B47" i="15" s="1"/>
  <c r="B48" i="15" s="1"/>
  <c r="B49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40" i="15" s="1"/>
  <c r="B141" i="15" s="1"/>
  <c r="B142" i="15" s="1"/>
  <c r="B145" i="15" s="1"/>
  <c r="B148" i="15" s="1"/>
  <c r="B149" i="15" s="1"/>
  <c r="B150" i="15" s="1"/>
  <c r="B151" i="15" s="1"/>
  <c r="K7" i="15"/>
  <c r="I7" i="15"/>
  <c r="G7" i="15"/>
  <c r="G42" i="17" l="1"/>
  <c r="G171" i="17"/>
  <c r="H183" i="17" s="1"/>
  <c r="G121" i="16"/>
  <c r="G160" i="16"/>
  <c r="G176" i="16" s="1"/>
  <c r="J176" i="16" s="1"/>
  <c r="G171" i="16"/>
  <c r="H183" i="16" s="1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7" i="14"/>
  <c r="K174" i="14"/>
  <c r="G174" i="14"/>
  <c r="K173" i="14"/>
  <c r="G173" i="14"/>
  <c r="K172" i="14"/>
  <c r="K171" i="14"/>
  <c r="K170" i="14"/>
  <c r="G170" i="14"/>
  <c r="K169" i="14"/>
  <c r="G169" i="14"/>
  <c r="K168" i="14"/>
  <c r="G168" i="14"/>
  <c r="K167" i="14"/>
  <c r="G167" i="14"/>
  <c r="K166" i="14"/>
  <c r="G166" i="14"/>
  <c r="K165" i="14"/>
  <c r="G165" i="14"/>
  <c r="K164" i="14"/>
  <c r="G164" i="14"/>
  <c r="K163" i="14"/>
  <c r="G163" i="14"/>
  <c r="K162" i="14"/>
  <c r="G162" i="14"/>
  <c r="K161" i="14"/>
  <c r="K160" i="14"/>
  <c r="K159" i="14"/>
  <c r="G159" i="14"/>
  <c r="K158" i="14"/>
  <c r="G158" i="14"/>
  <c r="K157" i="14"/>
  <c r="G157" i="14"/>
  <c r="K156" i="14"/>
  <c r="G156" i="14"/>
  <c r="K155" i="14"/>
  <c r="G155" i="14"/>
  <c r="K154" i="14"/>
  <c r="G154" i="14"/>
  <c r="K153" i="14"/>
  <c r="G153" i="14"/>
  <c r="K152" i="14"/>
  <c r="G152" i="14"/>
  <c r="K151" i="14"/>
  <c r="G151" i="14"/>
  <c r="K150" i="14"/>
  <c r="G150" i="14"/>
  <c r="K149" i="14"/>
  <c r="G149" i="14"/>
  <c r="K148" i="14"/>
  <c r="G148" i="14"/>
  <c r="K147" i="14"/>
  <c r="K146" i="14"/>
  <c r="K145" i="14"/>
  <c r="G145" i="14"/>
  <c r="G146" i="14" s="1"/>
  <c r="K144" i="14"/>
  <c r="K143" i="14"/>
  <c r="K142" i="14"/>
  <c r="G142" i="14"/>
  <c r="K141" i="14"/>
  <c r="G141" i="14"/>
  <c r="K140" i="14"/>
  <c r="G140" i="14"/>
  <c r="K139" i="14"/>
  <c r="K138" i="14"/>
  <c r="K137" i="14"/>
  <c r="G137" i="14"/>
  <c r="K136" i="14"/>
  <c r="G136" i="14"/>
  <c r="K135" i="14"/>
  <c r="G135" i="14"/>
  <c r="K134" i="14"/>
  <c r="G134" i="14"/>
  <c r="K133" i="14"/>
  <c r="G133" i="14"/>
  <c r="K132" i="14"/>
  <c r="G132" i="14"/>
  <c r="K131" i="14"/>
  <c r="G131" i="14"/>
  <c r="K130" i="14"/>
  <c r="G130" i="14"/>
  <c r="K129" i="14"/>
  <c r="G129" i="14"/>
  <c r="K128" i="14"/>
  <c r="G128" i="14"/>
  <c r="K127" i="14"/>
  <c r="G127" i="14"/>
  <c r="K126" i="14"/>
  <c r="G126" i="14"/>
  <c r="K125" i="14"/>
  <c r="G125" i="14"/>
  <c r="K124" i="14"/>
  <c r="G124" i="14"/>
  <c r="K123" i="14"/>
  <c r="G123" i="14"/>
  <c r="K122" i="14"/>
  <c r="K121" i="14"/>
  <c r="K120" i="14"/>
  <c r="G120" i="14"/>
  <c r="K119" i="14"/>
  <c r="G119" i="14"/>
  <c r="K118" i="14"/>
  <c r="G118" i="14"/>
  <c r="K117" i="14"/>
  <c r="G117" i="14"/>
  <c r="K116" i="14"/>
  <c r="G116" i="14"/>
  <c r="K115" i="14"/>
  <c r="G115" i="14"/>
  <c r="K114" i="14"/>
  <c r="G114" i="14"/>
  <c r="K113" i="14"/>
  <c r="G113" i="14"/>
  <c r="K112" i="14"/>
  <c r="G112" i="14"/>
  <c r="K111" i="14"/>
  <c r="G111" i="14"/>
  <c r="K110" i="14"/>
  <c r="G110" i="14"/>
  <c r="K109" i="14"/>
  <c r="G109" i="14"/>
  <c r="K108" i="14"/>
  <c r="G108" i="14"/>
  <c r="K107" i="14"/>
  <c r="G107" i="14"/>
  <c r="K106" i="14"/>
  <c r="G106" i="14"/>
  <c r="K105" i="14"/>
  <c r="G105" i="14"/>
  <c r="K104" i="14"/>
  <c r="G104" i="14"/>
  <c r="K103" i="14"/>
  <c r="G103" i="14"/>
  <c r="K102" i="14"/>
  <c r="G102" i="14"/>
  <c r="K101" i="14"/>
  <c r="G101" i="14"/>
  <c r="K100" i="14"/>
  <c r="G100" i="14"/>
  <c r="K99" i="14"/>
  <c r="G99" i="14"/>
  <c r="K98" i="14"/>
  <c r="G98" i="14"/>
  <c r="K97" i="14"/>
  <c r="G97" i="14"/>
  <c r="K96" i="14"/>
  <c r="G96" i="14"/>
  <c r="K95" i="14"/>
  <c r="G95" i="14"/>
  <c r="K94" i="14"/>
  <c r="G94" i="14"/>
  <c r="K93" i="14"/>
  <c r="G93" i="14"/>
  <c r="K92" i="14"/>
  <c r="G92" i="14"/>
  <c r="K91" i="14"/>
  <c r="G91" i="14"/>
  <c r="K90" i="14"/>
  <c r="G90" i="14"/>
  <c r="K89" i="14"/>
  <c r="G89" i="14"/>
  <c r="K88" i="14"/>
  <c r="G88" i="14"/>
  <c r="K87" i="14"/>
  <c r="G87" i="14"/>
  <c r="K86" i="14"/>
  <c r="G86" i="14"/>
  <c r="K85" i="14"/>
  <c r="G85" i="14"/>
  <c r="K84" i="14"/>
  <c r="G84" i="14"/>
  <c r="K83" i="14"/>
  <c r="G83" i="14"/>
  <c r="K82" i="14"/>
  <c r="G82" i="14"/>
  <c r="K81" i="14"/>
  <c r="G81" i="14"/>
  <c r="K80" i="14"/>
  <c r="G80" i="14"/>
  <c r="K79" i="14"/>
  <c r="G79" i="14"/>
  <c r="K78" i="14"/>
  <c r="G78" i="14"/>
  <c r="K77" i="14"/>
  <c r="G77" i="14"/>
  <c r="K76" i="14"/>
  <c r="G76" i="14"/>
  <c r="K75" i="14"/>
  <c r="G75" i="14"/>
  <c r="K74" i="14"/>
  <c r="G74" i="14"/>
  <c r="K73" i="14"/>
  <c r="G73" i="14"/>
  <c r="K72" i="14"/>
  <c r="G72" i="14"/>
  <c r="K71" i="14"/>
  <c r="G71" i="14"/>
  <c r="K70" i="14"/>
  <c r="G70" i="14"/>
  <c r="K69" i="14"/>
  <c r="G69" i="14"/>
  <c r="K68" i="14"/>
  <c r="G68" i="14"/>
  <c r="K67" i="14"/>
  <c r="G67" i="14"/>
  <c r="K66" i="14"/>
  <c r="G66" i="14"/>
  <c r="K65" i="14"/>
  <c r="G65" i="14"/>
  <c r="K64" i="14"/>
  <c r="G64" i="14"/>
  <c r="K63" i="14"/>
  <c r="G63" i="14"/>
  <c r="K62" i="14"/>
  <c r="G62" i="14"/>
  <c r="K61" i="14"/>
  <c r="G61" i="14"/>
  <c r="K60" i="14"/>
  <c r="G60" i="14"/>
  <c r="K59" i="14"/>
  <c r="G59" i="14"/>
  <c r="K58" i="14"/>
  <c r="G58" i="14"/>
  <c r="K57" i="14"/>
  <c r="G57" i="14"/>
  <c r="K56" i="14"/>
  <c r="G56" i="14"/>
  <c r="K55" i="14"/>
  <c r="G55" i="14"/>
  <c r="K54" i="14"/>
  <c r="G54" i="14"/>
  <c r="K53" i="14"/>
  <c r="G53" i="14"/>
  <c r="K52" i="14"/>
  <c r="G52" i="14"/>
  <c r="K51" i="14"/>
  <c r="K50" i="14"/>
  <c r="K49" i="14"/>
  <c r="G49" i="14"/>
  <c r="K48" i="14"/>
  <c r="G48" i="14"/>
  <c r="K47" i="14"/>
  <c r="G47" i="14"/>
  <c r="K46" i="14"/>
  <c r="G46" i="14"/>
  <c r="K45" i="14"/>
  <c r="G45" i="14"/>
  <c r="K44" i="14"/>
  <c r="G44" i="14"/>
  <c r="K43" i="14"/>
  <c r="K42" i="14"/>
  <c r="K41" i="14"/>
  <c r="G41" i="14"/>
  <c r="K40" i="14"/>
  <c r="G40" i="14"/>
  <c r="K39" i="14"/>
  <c r="G39" i="14"/>
  <c r="K38" i="14"/>
  <c r="G38" i="14"/>
  <c r="K37" i="14"/>
  <c r="G37" i="14"/>
  <c r="K36" i="14"/>
  <c r="G36" i="14"/>
  <c r="K35" i="14"/>
  <c r="G35" i="14"/>
  <c r="K34" i="14"/>
  <c r="G34" i="14"/>
  <c r="K33" i="14"/>
  <c r="F33" i="14"/>
  <c r="G33" i="14" s="1"/>
  <c r="K32" i="14"/>
  <c r="F32" i="14"/>
  <c r="G32" i="14" s="1"/>
  <c r="K31" i="14"/>
  <c r="F31" i="14"/>
  <c r="G31" i="14" s="1"/>
  <c r="K30" i="14"/>
  <c r="F30" i="14"/>
  <c r="G30" i="14" s="1"/>
  <c r="K29" i="14"/>
  <c r="G29" i="14"/>
  <c r="K28" i="14"/>
  <c r="G28" i="14"/>
  <c r="K27" i="14"/>
  <c r="G27" i="14"/>
  <c r="K26" i="14"/>
  <c r="G26" i="14"/>
  <c r="K25" i="14"/>
  <c r="G25" i="14"/>
  <c r="K24" i="14"/>
  <c r="G24" i="14"/>
  <c r="K23" i="14"/>
  <c r="G23" i="14"/>
  <c r="K22" i="14"/>
  <c r="G22" i="14"/>
  <c r="K21" i="14"/>
  <c r="G21" i="14"/>
  <c r="K20" i="14"/>
  <c r="G20" i="14"/>
  <c r="K19" i="14"/>
  <c r="G19" i="14"/>
  <c r="K18" i="14"/>
  <c r="K17" i="14"/>
  <c r="K16" i="14"/>
  <c r="G16" i="14"/>
  <c r="K15" i="14"/>
  <c r="G15" i="14"/>
  <c r="K14" i="14"/>
  <c r="G14" i="14"/>
  <c r="K13" i="14"/>
  <c r="G13" i="14"/>
  <c r="K12" i="14"/>
  <c r="G12" i="14"/>
  <c r="K11" i="14"/>
  <c r="G11" i="14"/>
  <c r="K10" i="14"/>
  <c r="G10" i="14"/>
  <c r="K9" i="14"/>
  <c r="G9" i="14"/>
  <c r="K8" i="14"/>
  <c r="G8" i="14"/>
  <c r="B8" i="14"/>
  <c r="B9" i="14" s="1"/>
  <c r="B10" i="14" s="1"/>
  <c r="B11" i="14" s="1"/>
  <c r="B12" i="14" s="1"/>
  <c r="B13" i="14" s="1"/>
  <c r="B14" i="14" s="1"/>
  <c r="B15" i="14" s="1"/>
  <c r="B16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4" i="14" s="1"/>
  <c r="B45" i="14" s="1"/>
  <c r="B46" i="14" s="1"/>
  <c r="B47" i="14" s="1"/>
  <c r="B48" i="14" s="1"/>
  <c r="B49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40" i="14" s="1"/>
  <c r="B141" i="14" s="1"/>
  <c r="B142" i="14" s="1"/>
  <c r="B145" i="14" s="1"/>
  <c r="B148" i="14" s="1"/>
  <c r="B149" i="14" s="1"/>
  <c r="B150" i="14" s="1"/>
  <c r="B151" i="14" s="1"/>
  <c r="K7" i="14"/>
  <c r="G7" i="14"/>
  <c r="G7" i="13"/>
  <c r="B8" i="13"/>
  <c r="G8" i="13"/>
  <c r="B9" i="13"/>
  <c r="B10" i="13" s="1"/>
  <c r="B11" i="13" s="1"/>
  <c r="B12" i="13" s="1"/>
  <c r="B13" i="13" s="1"/>
  <c r="B14" i="13" s="1"/>
  <c r="B15" i="13" s="1"/>
  <c r="B16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4" i="13" s="1"/>
  <c r="B45" i="13" s="1"/>
  <c r="B46" i="13" s="1"/>
  <c r="B47" i="13" s="1"/>
  <c r="B48" i="13" s="1"/>
  <c r="B49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40" i="13" s="1"/>
  <c r="B141" i="13" s="1"/>
  <c r="B142" i="13" s="1"/>
  <c r="B145" i="13" s="1"/>
  <c r="B148" i="13" s="1"/>
  <c r="B149" i="13" s="1"/>
  <c r="B150" i="13" s="1"/>
  <c r="B151" i="13" s="1"/>
  <c r="G9" i="13"/>
  <c r="G10" i="13"/>
  <c r="G11" i="13"/>
  <c r="G12" i="13"/>
  <c r="G13" i="13"/>
  <c r="G14" i="13"/>
  <c r="G15" i="13"/>
  <c r="G16" i="13"/>
  <c r="G19" i="13"/>
  <c r="G20" i="13"/>
  <c r="G21" i="13"/>
  <c r="G22" i="13"/>
  <c r="G23" i="13"/>
  <c r="G24" i="13"/>
  <c r="G25" i="13"/>
  <c r="G26" i="13"/>
  <c r="G27" i="13"/>
  <c r="G28" i="13"/>
  <c r="G29" i="13"/>
  <c r="F30" i="13"/>
  <c r="G30" i="13" s="1"/>
  <c r="F31" i="13"/>
  <c r="G31" i="13" s="1"/>
  <c r="F32" i="13"/>
  <c r="G32" i="13"/>
  <c r="F33" i="13"/>
  <c r="G33" i="13" s="1"/>
  <c r="G34" i="13"/>
  <c r="G35" i="13"/>
  <c r="G36" i="13"/>
  <c r="G37" i="13"/>
  <c r="G38" i="13"/>
  <c r="G39" i="13"/>
  <c r="G40" i="13"/>
  <c r="G41" i="13"/>
  <c r="G44" i="13"/>
  <c r="G45" i="13"/>
  <c r="G46" i="13"/>
  <c r="G47" i="13"/>
  <c r="G48" i="13"/>
  <c r="G49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40" i="13"/>
  <c r="G141" i="13"/>
  <c r="G142" i="13"/>
  <c r="G145" i="13"/>
  <c r="G146" i="13" s="1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2" i="13"/>
  <c r="G163" i="13"/>
  <c r="G164" i="13"/>
  <c r="G165" i="13"/>
  <c r="G166" i="13"/>
  <c r="G167" i="13"/>
  <c r="G168" i="13"/>
  <c r="G169" i="13"/>
  <c r="G170" i="13"/>
  <c r="G173" i="13"/>
  <c r="G174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7" i="13"/>
  <c r="G176" i="17" l="1"/>
  <c r="J176" i="17" s="1"/>
  <c r="B153" i="14"/>
  <c r="B154" i="14" s="1"/>
  <c r="B155" i="14" s="1"/>
  <c r="B156" i="14" s="1"/>
  <c r="B157" i="14" s="1"/>
  <c r="B158" i="14" s="1"/>
  <c r="B159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3" i="14" s="1"/>
  <c r="B174" i="14" s="1"/>
  <c r="G160" i="14"/>
  <c r="B153" i="13"/>
  <c r="B154" i="13" s="1"/>
  <c r="B155" i="13" s="1"/>
  <c r="B156" i="13" s="1"/>
  <c r="B157" i="13" s="1"/>
  <c r="B158" i="13" s="1"/>
  <c r="B159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3" i="13" s="1"/>
  <c r="B174" i="13" s="1"/>
  <c r="G175" i="14"/>
  <c r="G171" i="14"/>
  <c r="H183" i="14" s="1"/>
  <c r="G50" i="14"/>
  <c r="G138" i="14"/>
  <c r="G143" i="14"/>
  <c r="G42" i="14"/>
  <c r="G121" i="14"/>
  <c r="G17" i="14"/>
  <c r="G143" i="13"/>
  <c r="G160" i="13"/>
  <c r="G42" i="13"/>
  <c r="G121" i="13"/>
  <c r="G50" i="13"/>
  <c r="G17" i="13"/>
  <c r="G171" i="13"/>
  <c r="H183" i="13" s="1"/>
  <c r="G138" i="13"/>
  <c r="G175" i="13"/>
  <c r="G176" i="14" l="1"/>
  <c r="J176" i="14" s="1"/>
  <c r="G176" i="13"/>
  <c r="J176" i="13" l="1"/>
  <c r="J5" i="6"/>
  <c r="I5" i="6"/>
  <c r="I8" i="6" s="1"/>
  <c r="J5" i="5"/>
  <c r="I5" i="5"/>
  <c r="I8" i="5" s="1"/>
  <c r="J116" i="4"/>
  <c r="J113" i="4"/>
  <c r="I113" i="4"/>
  <c r="J112" i="4"/>
  <c r="I112" i="4"/>
  <c r="I115" i="4" s="1"/>
  <c r="J106" i="4"/>
  <c r="I106" i="4"/>
  <c r="F105" i="4"/>
  <c r="I105" i="4" s="1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97" i="4"/>
  <c r="I97" i="4"/>
  <c r="J96" i="4"/>
  <c r="I96" i="4"/>
  <c r="I95" i="4"/>
  <c r="F95" i="4"/>
  <c r="J95" i="4" s="1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F87" i="4"/>
  <c r="I87" i="4" s="1"/>
  <c r="J86" i="4"/>
  <c r="I86" i="4"/>
  <c r="J85" i="4"/>
  <c r="I85" i="4"/>
  <c r="J84" i="4"/>
  <c r="I84" i="4"/>
  <c r="J83" i="4"/>
  <c r="I83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F69" i="4"/>
  <c r="I69" i="4" s="1"/>
  <c r="J68" i="4"/>
  <c r="F68" i="4"/>
  <c r="I68" i="4" s="1"/>
  <c r="J67" i="4"/>
  <c r="I67" i="4"/>
  <c r="J66" i="4"/>
  <c r="I66" i="4"/>
  <c r="J65" i="4"/>
  <c r="I65" i="4"/>
  <c r="F64" i="4"/>
  <c r="I64" i="4" s="1"/>
  <c r="F63" i="4"/>
  <c r="J63" i="4" s="1"/>
  <c r="F62" i="4"/>
  <c r="I62" i="4" s="1"/>
  <c r="F61" i="4"/>
  <c r="J61" i="4" s="1"/>
  <c r="F60" i="4"/>
  <c r="I60" i="4" s="1"/>
  <c r="I59" i="4"/>
  <c r="F59" i="4"/>
  <c r="J59" i="4" s="1"/>
  <c r="J58" i="4"/>
  <c r="I58" i="4"/>
  <c r="J57" i="4"/>
  <c r="F57" i="4"/>
  <c r="I57" i="4" s="1"/>
  <c r="F56" i="4"/>
  <c r="J56" i="4" s="1"/>
  <c r="F55" i="4"/>
  <c r="I55" i="4" s="1"/>
  <c r="I54" i="4"/>
  <c r="F54" i="4"/>
  <c r="J54" i="4" s="1"/>
  <c r="F53" i="4"/>
  <c r="I53" i="4" s="1"/>
  <c r="F52" i="4"/>
  <c r="J52" i="4" s="1"/>
  <c r="J51" i="4"/>
  <c r="I51" i="4"/>
  <c r="J50" i="4"/>
  <c r="I50" i="4"/>
  <c r="F49" i="4"/>
  <c r="I49" i="4" s="1"/>
  <c r="J48" i="4"/>
  <c r="I48" i="4"/>
  <c r="J47" i="4"/>
  <c r="F47" i="4"/>
  <c r="I47" i="4" s="1"/>
  <c r="J46" i="4"/>
  <c r="I46" i="4"/>
  <c r="F45" i="4"/>
  <c r="I45" i="4" s="1"/>
  <c r="J41" i="4"/>
  <c r="I41" i="4"/>
  <c r="J40" i="4"/>
  <c r="I40" i="4"/>
  <c r="J39" i="4"/>
  <c r="I39" i="4"/>
  <c r="J38" i="4"/>
  <c r="I38" i="4"/>
  <c r="F37" i="4"/>
  <c r="I37" i="4" s="1"/>
  <c r="J36" i="4"/>
  <c r="F36" i="4"/>
  <c r="I36" i="4" s="1"/>
  <c r="F35" i="4"/>
  <c r="I35" i="4" s="1"/>
  <c r="J34" i="4"/>
  <c r="I34" i="4"/>
  <c r="J33" i="4"/>
  <c r="I33" i="4"/>
  <c r="F32" i="4"/>
  <c r="J32" i="4" s="1"/>
  <c r="F31" i="4"/>
  <c r="I31" i="4" s="1"/>
  <c r="F30" i="4"/>
  <c r="I30" i="4" s="1"/>
  <c r="J29" i="4"/>
  <c r="I29" i="4"/>
  <c r="J28" i="4"/>
  <c r="I28" i="4"/>
  <c r="J27" i="4"/>
  <c r="I27" i="4"/>
  <c r="J23" i="4"/>
  <c r="I23" i="4"/>
  <c r="J22" i="4"/>
  <c r="I22" i="4"/>
  <c r="J21" i="4"/>
  <c r="I21" i="4"/>
  <c r="J20" i="4"/>
  <c r="I20" i="4"/>
  <c r="F19" i="4"/>
  <c r="J19" i="4" s="1"/>
  <c r="J18" i="4"/>
  <c r="I18" i="4"/>
  <c r="F17" i="4"/>
  <c r="I17" i="4" s="1"/>
  <c r="J16" i="4"/>
  <c r="I16" i="4"/>
  <c r="J15" i="4"/>
  <c r="I15" i="4"/>
  <c r="J14" i="4"/>
  <c r="I14" i="4"/>
  <c r="J13" i="4"/>
  <c r="I13" i="4"/>
  <c r="J12" i="4"/>
  <c r="I12" i="4"/>
  <c r="F11" i="4"/>
  <c r="J11" i="4" s="1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I11" i="4" l="1"/>
  <c r="I19" i="4"/>
  <c r="J30" i="4"/>
  <c r="I63" i="4"/>
  <c r="J53" i="4"/>
  <c r="J31" i="4"/>
  <c r="J37" i="4"/>
  <c r="I52" i="4"/>
  <c r="I56" i="4"/>
  <c r="I78" i="4" s="1"/>
  <c r="I61" i="4"/>
  <c r="I24" i="4"/>
  <c r="I32" i="4"/>
  <c r="I42" i="4" s="1"/>
  <c r="J45" i="4"/>
  <c r="J60" i="4"/>
  <c r="J64" i="4"/>
  <c r="I107" i="4"/>
  <c r="J17" i="4"/>
  <c r="J35" i="4"/>
  <c r="J49" i="4"/>
  <c r="J55" i="4"/>
  <c r="J62" i="4"/>
  <c r="J105" i="4"/>
  <c r="I119" i="4" l="1"/>
</calcChain>
</file>

<file path=xl/sharedStrings.xml><?xml version="1.0" encoding="utf-8"?>
<sst xmlns="http://schemas.openxmlformats.org/spreadsheetml/2006/main" count="2671" uniqueCount="419">
  <si>
    <t>ANEXO I</t>
  </si>
  <si>
    <t>CAMPUS UNIVERSITÁRIO MINISTRO PETRÔNIO PORTELA</t>
  </si>
  <si>
    <t>TERESINA / PI</t>
  </si>
  <si>
    <t>CAMPUS UNIVERSITÁRIO MINISTRO PETRÔNIO PORTELLA EM TERESINA-PI</t>
  </si>
  <si>
    <t>CÓDIGOSINAPI</t>
  </si>
  <si>
    <t>ITEM</t>
  </si>
  <si>
    <t>DESCRIÇÃO</t>
  </si>
  <si>
    <t>UND</t>
  </si>
  <si>
    <t>QUANT. LICITADA</t>
  </si>
  <si>
    <t>P.UNT.</t>
  </si>
  <si>
    <t>VALOR A LICITAR</t>
  </si>
  <si>
    <t>M2</t>
  </si>
  <si>
    <t>ok</t>
  </si>
  <si>
    <t>M</t>
  </si>
  <si>
    <t>CALHA EM CHAPA DE ACO GALVANIZADO NUMERO 24, DESENVOLVIMENTO DE 50CM</t>
  </si>
  <si>
    <t>CHAPISCO APLICADO NO TETO, COM ROLO PARA TEXTURA ACRÍLICA. ARGAMASSA TRAÇO 1:4 E EMULSÃO POLIMÉRICA (ADESIVO) COM PREPARO MANUAL.</t>
  </si>
  <si>
    <t>73792/001</t>
  </si>
  <si>
    <t>FORRO EM PLACAS PRE-MOLDADAS DE GESSO LISO, BISOTADO, 60X60CM COM ESPESSURA CENTRAL 1,2CM E NAS BORDAS 3,0CM, INCLUSO FIXACAO COM ARAME E ESTRUTURA DE MADEIRA</t>
  </si>
  <si>
    <t>RECOLOCAÇÃO DE FORROS EM REGUA DE PVC E PERFIS, CONSIDERANDO REAPROVEITAMENTO DO MATERIAL</t>
  </si>
  <si>
    <t>IMUNIZACAO DE MADEIRAMENTO PARA COBERTURA UTILIZANDO CUPINICIDA INCOLOR</t>
  </si>
  <si>
    <t>CALHA DE BEIRAL, SEMICIRCULAR DE PVC, DIAMETRO 125 MM, INCLUINDO CABECEIRAS, EMENDAS, BOCAIS, SUPORTES E VEDACOES, EXCLUINDO CONDUTORES - FORNECIMENTO E COLOCACAO</t>
  </si>
  <si>
    <t>154,33; obs: corrigido</t>
  </si>
  <si>
    <t>19,88; obs: corrigido</t>
  </si>
  <si>
    <t>VALOR TOTAL GRUPO 01</t>
  </si>
  <si>
    <t>GUARDA-CORPO EM TUBO DE ACO GALVANIZADO 1 1/2"</t>
  </si>
  <si>
    <t>ESCADA TIPO MARINHEIRO EM ACO CA-50 9,52MM INCLUSO PINTURA COM FUNDO ANTICORROSIVO TIPO ZARCAO</t>
  </si>
  <si>
    <t>74072/002</t>
  </si>
  <si>
    <t>CORRIMAO EM TUBO ACO GALVANIZADO 2 1/2" COM BRACADEIRA</t>
  </si>
  <si>
    <t>73908/002</t>
  </si>
  <si>
    <t>CANTONEIRA DE ALUMINIO 1"X1, PARA PROTECAO DE QUINA DE PAREDE</t>
  </si>
  <si>
    <t>VIDRO LISO COMUM TRANSPARENTE, ESPESSURA 4MM</t>
  </si>
  <si>
    <t>VIDRO TEMPERADO INCOLOR, ESPESSURA 6MM, FORNECIMENTO E INSTALACAO, INCLUSIVE MASSA PARA VEDAÇÃO</t>
  </si>
  <si>
    <t>VIDRO TEMPERADO INCOLOR, ESPESSURA 8MM, FORNECIMENTO E INSTALACAO, INCLUSIVE MASSA PARA VEDAÇÃO</t>
  </si>
  <si>
    <t>VIDRO TEMPERADO INCOLOR, ESPESSURA 10MM, FORNECIMENTO E INSTALACAO, INCLUSIVE MASSA PARA VEDAÇÃO</t>
  </si>
  <si>
    <t>74125/002</t>
  </si>
  <si>
    <t>ESPELHO CRISTAL ESPESSURA 4MM, COM MOLDURA EM ALUMINIO E COMPENSADO 6MM PLASTIFICADO COLADO</t>
  </si>
  <si>
    <t>UN</t>
  </si>
  <si>
    <t>74068/002</t>
  </si>
  <si>
    <t>SERVIÇO COM FORNECIMENTO E REPOSIÇÃO DE FECHADURA DE EMBUTIR COMPLETA, PARA PORTAS EXTERNAS, PADRAO DE ACABAMENTO POPULAR, EM PORTAS DE MADEIRA</t>
  </si>
  <si>
    <t>74244/001</t>
  </si>
  <si>
    <t>ALAMBRADO PARA QUADRA POLIESPORTIVA, ESTRUTURADO POR TUBOS DE ACO GALVANIZADO, COM COSTURA, DIN 2440, DIAMETRO 2", COM TELA DE ARAME GALVANIZADO, FIO 14 BWG E MALHA QUADRADA 5X5CM</t>
  </si>
  <si>
    <t>73910/001 + 74068/006</t>
  </si>
  <si>
    <t>SERVIÇO COM FORNECIMENTO E REPOSIÇÃO DE PORTA DE MADEIRA COMPENSADA LISA PARA PINTURA, 0,60X2,10M, INCLUSO ADUELA 2A, ALIZAR 2A,  DOBRADICA E FECHADURA</t>
  </si>
  <si>
    <t>73910/003 + 74068/006</t>
  </si>
  <si>
    <t>SERVIÇO COM FORNECIMENTO E REPOSIÇÃO PORTA DE MADEIRA COMPENSADA LISA PARA PINTURA, 0,70X2,10M, INCLUSO ADUELA 2A, ALIZAR 2A, DOBRADICA E FECHADURA</t>
  </si>
  <si>
    <t>73910/005 + 74068/006</t>
  </si>
  <si>
    <t>SERVIÇO COM FORNECIMENTO E REPOSIÇÃO DE PORTA DE MADEIRA COMPENSADA LISA PARA PINTURA, 0,80X2,10M, INCLUSO ADUELA 2A, ALIZAR 2A, DOBRADICA E FECHADURA</t>
  </si>
  <si>
    <t>73910/010 + 74068/006</t>
  </si>
  <si>
    <t>SERVIÇO COM FORNECIMENTO E REPOSIÇÃO DE PORTA DE MADEIRA COMPENSADA LISA PARA PINTURA, 0,90X2,10M, INCLUSO ADUELA 1A, ALIZAR 1A E DOBRADICA COM ANEL E FECHADURA</t>
  </si>
  <si>
    <t>73910/008 + 74068/006</t>
  </si>
  <si>
    <t>SERVIÇO COM FORNECIMENTO E REPOSIÇÃO DE PORTA DE MADEIRA COMPENSADA LISA PARA PINTURA, 1,20X2,10M, 2 FOLHAS, INCLUSO ADUELA 2A, ALIZAR 2A, DOBRADICA  E FECHADURA</t>
  </si>
  <si>
    <t>SERVIÇO COM FORNECIMENTO E REPOSIÇÃO DE PORTA CORTA-FOGO COM BATENTE E BARRA ANTI-PÂNICO 0,90X2,10X0,04M  CONFORME NORMA DA ABNT (NBR 11.742)</t>
  </si>
  <si>
    <t>74071/002</t>
  </si>
  <si>
    <t>SERVIÇO COM FORNECIMENTO E REPOSIÇÃO DE PORTA DE ABRIR EM ALUMINIO TIPO VENEZIANA, PERFIL SERIE 25, COM GUARNICOES</t>
  </si>
  <si>
    <t>C1796</t>
  </si>
  <si>
    <t>SERVIÇO COM FORNECIMENTO E REPOSIÇÃO DE MOLA P/ PORTA TIPO COIMBRA (INCLUINDO FORNECIMENTO E COLOCAÇÃO)</t>
  </si>
  <si>
    <t>C1795</t>
  </si>
  <si>
    <t>SERVIÇO COM FORNECIMENTO E REPOSIÇÃO DE MOLA HIDRÁULICA P/PORTA DE VIDRO(INCLUINDO FORNECIMENTO E COLOCAÇÃO)</t>
  </si>
  <si>
    <t>74069/002</t>
  </si>
  <si>
    <t>SERVIÇO COM FORNECIMENTO E REPOSIÇÃO DE FECHADURA DE EMBUTIR COMPLETA, PARA PORTAS DE BANHEIRO, PADRAO DE ACABAMENTO SUPERIOR DE PORTA DE BOXES DE BANHEIRO, TIPO LIVRE-OCUPADO, PADRÃO ACABAMENTO SUPERIOR</t>
  </si>
  <si>
    <t>SERVIÇO COM FORNECIMENTO E REPOSIÇÃO DE FECHADURA DO TIPO TETRA</t>
  </si>
  <si>
    <t>73932/001</t>
  </si>
  <si>
    <t>SERVIÇO DE FORNECIMENTO E INSTALAÇÃO DE GRADES DE FERRO EM BARRA CHATA 3/16" PARAFUSADO A BUCHA METÁLICA TIPO PARABOLT</t>
  </si>
  <si>
    <t>MERCADO</t>
  </si>
  <si>
    <t>JOGO DE FERRAGENS CROMADAS PARA PORTA DE VIDRO TEMPERADO, UMA FOLHA COMPOSTO DE DOBRADICAS SUPERIOR E INFERIOR, TRINCO, FECHADURA, CONTRA FECHADURA COM CAPUCHINHO SEM MOLA E PUXADOR</t>
  </si>
  <si>
    <t>CONFECÇÃO DE ESTRUTURA METÁLICA</t>
  </si>
  <si>
    <t>SERVIÇOS EM SOLDA EM GERAL</t>
  </si>
  <si>
    <t>RECUPERAÇÃO DE PEÇA COM ESTOFADO</t>
  </si>
  <si>
    <t>PÇ</t>
  </si>
  <si>
    <t>74067/001</t>
  </si>
  <si>
    <t>JANELA DE CORRER EM ALUMINIO, COM QUATRO FOLHAS PARA VIDRO, DUAS FIXAS E DUAS MOVEIS, INCLUSO GUARNICAO E VIDRO LISO INCOLOR</t>
  </si>
  <si>
    <t>422,92; obs: corrigido</t>
  </si>
  <si>
    <t>74136/003</t>
  </si>
  <si>
    <t>FORNECIMENTO E COLOCAÇÃO PORTÃO INDUSTRIAL DE ENROLAR EM AÇO</t>
  </si>
  <si>
    <t>RETIRADA DE ESQUADRIAS METÁLICAS</t>
  </si>
  <si>
    <t>ESPELHO COMUM ESP. 4MM SEM MOLDURA C/ PARAFUSOS DE FIXAÇÃO</t>
  </si>
  <si>
    <t>GRUPO 03 - ESTRUTURAS E FUNDAÇÕES E VEDAÇÕES</t>
  </si>
  <si>
    <t>M3</t>
  </si>
  <si>
    <t>C2290</t>
  </si>
  <si>
    <t>SERVIÇO DE SONDAGEM À PERCUSSÃO P/RECONHECIMENTO DO SUBSOLO</t>
  </si>
  <si>
    <t>73937/001</t>
  </si>
  <si>
    <t>COBOGO DE CONCRETO (ELEMENTO VAZADO), 7X50X50CM, ASSENTADO COM ARGAMASSA TRACO 1:4 (CIMENTO E AREIA)</t>
  </si>
  <si>
    <t>73844/001</t>
  </si>
  <si>
    <t>MURO DE ARRIMO DE ALVENARIA DE PEDRA ARGAMASSADA</t>
  </si>
  <si>
    <t>ALVENARIA DE VEDAÇÃO DE BLOCOS VAZADOS DE CONCRETO DE 14X19X39CM (ESPESSURA 14CM) DE PAREDES COM ÁREA LÍQUIDA MAIOR OU IGUAL A 6M² SEM VÃOS E ARGAMASSA DE ASSENTAMENTO COM PREPARO MANUAL</t>
  </si>
  <si>
    <t>BANCADA DE GRANITO CINZA POLIDO PARA PIA DE COZINHA 1,50 X 0,60 M - FORNECIMENTO E INSTALAÇÃO.</t>
  </si>
  <si>
    <t>M²</t>
  </si>
  <si>
    <t>BANCADA DE GRANITO CINZA POLIDO PARA LAVATÓRIO 0,50 X 0,60 M - FORNECIMENTO E INSTALAÇÃO</t>
  </si>
  <si>
    <t>MÃO FRANCESA EM BARRA DE FERRO CHATO RETANGULAR 2" X 1/4", REFORÇADA, 40 X 30 CM</t>
  </si>
  <si>
    <t>VALOR TOTAL GRUPO 03</t>
  </si>
  <si>
    <t>GRUPO 04 - INSTALÇÕES ELÉTRICAS E TELEFONIA</t>
  </si>
  <si>
    <t>73831/007</t>
  </si>
  <si>
    <t>LAMPADA DE VAPOR DE SODIO DE 150WX220V - FORNECIMENTO E INSTALACAO</t>
  </si>
  <si>
    <t>73831/008</t>
  </si>
  <si>
    <t>LAMPADA DE VAPOR DE SODIO DE 250WX220V - FORNECIMENTO E INSTALACAO</t>
  </si>
  <si>
    <t>73831/009</t>
  </si>
  <si>
    <t>LAMPADA DE VAPOR DE SODIO DE 400WX220V - FORNECIMENTO E INSTALACAO</t>
  </si>
  <si>
    <t>74231/001</t>
  </si>
  <si>
    <t>LUMINARIA ABERTA PARA ILUMINACAO PUBLICA, PARA LAMPADA A VAPOR DE MERCURIO ATE 400W E MISTA ATE 500W, COM BRACO EM TUBO DE ACO GALV D=50MM PROJ HOR=2.500MM E PROJ VERT= 2.200MM, FORNECIMENTO E INSTALACAO</t>
  </si>
  <si>
    <t>74246/001</t>
  </si>
  <si>
    <t>REFLETOR RETANGULAR FECHADO COM LAMPADA VAPOR METALICO 400 W</t>
  </si>
  <si>
    <t>RELE FOTOELETRICO P/ COMANDO DE ILUMINACAO EXTERNA 220V/1000W - FORNECIMENTO E INSTALACAO</t>
  </si>
  <si>
    <t>BRACO P/ ILUMINACAO DE RUAS EM TUBO ACO GALV 1" COMP = 1,20M E INCLINACAO 25GRAUS EM RELACAO AO PLANO VERTICAL P/ FIXACAO EM POSTE OU PAREDE</t>
  </si>
  <si>
    <t>LUMINARIA FECHADA PARA ILUMINACAO PUBLICA - LAMPADAS DE 250/500W - FORNECIMENTO E INSTALACAO (EXCLUINDO LAMPADAS)</t>
  </si>
  <si>
    <t>LUMINARIA ESTANQUE - PROTECAO CONTRA AGUA, POEIRA OU IMPACTOS - TIPO AQUATIC PIAL OU EQUIVALENTE</t>
  </si>
  <si>
    <t>REATOR PARA LAMPADA VAPOR DE MERCURIO 125W USO EXTERNO</t>
  </si>
  <si>
    <t>REATOR PARA LAMPADA VAPOR DE MERCURIO 250W USO EXTERNO</t>
  </si>
  <si>
    <t>LAMPADA VAPOR METALICO 400W - FORNECIMENTO E INSTALACAO</t>
  </si>
  <si>
    <t>REATOR PARA LAMPADA FLUORESCENTE 2X40W PARTIDA RAPIDA FORNECIMENTO E INSTALACAO</t>
  </si>
  <si>
    <t>REATOR PARA LAMPADA FLUORESCENTE 1X40W PARTIDA RAPIDA FORNECIMENTO E INSTALACAO</t>
  </si>
  <si>
    <t>73769/002</t>
  </si>
  <si>
    <t>POSTE DE AÇO CONICO CONTÍNUO CURVO SIMPLES, FLANGEADO, COM JANELA DE INSPEÇÃO H=9M - FORNECIMENTO E INSTALACAO</t>
  </si>
  <si>
    <t>73769/003</t>
  </si>
  <si>
    <t>POSTE DE ACO CONICO CONTINUO CURVO DUPLO, FLANGEADO, COM JANELA DE INSPECAO H=9M - FORNECIMENTO E INSTALACAO</t>
  </si>
  <si>
    <t>73855/001</t>
  </si>
  <si>
    <t>CHUMBADOR DE AÇO PARA FIXAÇÃO DE POSTE DE ACO RETO OU CURVO 7 A 9M COM FLANGE - FORNECIMENTO E INSTALACAO</t>
  </si>
  <si>
    <t>PARA-RAIO TP VALVULA 15KV/5KA - FORNECIMENTO E INSTALACAO</t>
  </si>
  <si>
    <t>73857/002</t>
  </si>
  <si>
    <t>TRANSFORMADOR DISTRIBUICAO 112,5KVA TRIFASICO 60HZ CLASSE 15KV IMERSO EM ÓLEO MINERAL FORNECIMENTO E INSTALACAO</t>
  </si>
  <si>
    <t>73857/003</t>
  </si>
  <si>
    <t>TRANSFORMADOR DISTRIBUICAO 150KVA TRIFASICO 60HZ CLASSE 15KV IMERSO EM ÓLEO MINERAL FORNECIMENTO E INSTALACAO</t>
  </si>
  <si>
    <t>SECCIONADOR TRIPOLAR 15KV/400A ACIONAM SIMULT VARA MANOBRA (MANOBRA) - FORNECIMENTO E INSTALACAO</t>
  </si>
  <si>
    <t>SECCIONADOR TRIPOLAR 15KV/400A ACIONAM SIMULT PUNHO MANOBRA (COMANDO) - FORNECIMENTO E INSTALACAO</t>
  </si>
  <si>
    <t>73781/001</t>
  </si>
  <si>
    <t>MUFLA TERMINAL PRIMARIA UNIPOLAR USO INTERNO PARA CABO 35/120MM2, ISOLACAO 15/25KV EM EPR - BORRACHA DE SILICONE. FORNECIMENTO E INSTALACAO.</t>
  </si>
  <si>
    <t>73781/002</t>
  </si>
  <si>
    <t>ISOLADOR DE PINO TP HI-POT CILINDRICO CLASSE 15KV. FORNECIMENTO E INSTALACAO.</t>
  </si>
  <si>
    <t>73781/003</t>
  </si>
  <si>
    <t>ISOLADOR DE SUSPENSAO (DISCO) TP CAVILHA CLASSE 15KV - 6''. FORNECIMENTO E INSTALACAO.</t>
  </si>
  <si>
    <t>73767/002</t>
  </si>
  <si>
    <t>ALCA PRE-FORMADA DISTRIBUIÇÃO EM ACO RECOBERTO COM ALUMINIO PARA CABO 25MM2, ENCAPADO. FORNECIMENTO E INSTALAÇÃO.</t>
  </si>
  <si>
    <t>73767/001</t>
  </si>
  <si>
    <t>GRAMPO PARALELO EM ALUMINIO FUNDIDO OU ESTRUDADO DE 2 PARAFUSOS, PARA CABO DE 6 A 50 MM2, PASTA ANTIOXIDANTE. FORNEC E INSTALAÇÃO.</t>
  </si>
  <si>
    <t>73767/003</t>
  </si>
  <si>
    <t>LACO DE ROLDANA PRE-FORMADO ACO RECOBERTO DE ALUMINIO PARA CABO DE ALUMINIO NU BITOLA 25MM2 - FORNECIMENTO E COLOCACAO</t>
  </si>
  <si>
    <t>ARMACAO SECUNDARIA OU REX COMPLETA PARA QUATRO LINHAS-FORNECIMENTO E INSTALAÇÃO</t>
  </si>
  <si>
    <t>73782/002</t>
  </si>
  <si>
    <t>TERMINAL A PRESSAO REFORCADO PARA CONEXAO DE CABO DE COBRE A BARRA, CABO 50 E 70MM2 - FORNECIMENTO E INSTALACAO</t>
  </si>
  <si>
    <t>73782/003</t>
  </si>
  <si>
    <t>TERMINAL A PRESSAO REFORCADO PARA CONEXAO DE CABO DE COBRE A BARRA, CABO 95 E 120MM2 - FORNECIMENTO E INSTALACAO</t>
  </si>
  <si>
    <t>73782/004</t>
  </si>
  <si>
    <t>TERMINAL A PRESSAO REFORCADO PARA CONEXAO DE CABO DE COBRE A BARRA, CABO 150 E 185MM2 - FORNECIMENTO E INSTALACAO</t>
  </si>
  <si>
    <t>CONECTOR PARAFUSO FENDIDO SPLIT-BOLT - PARA CABO DE 16MM2 - FORNECIM</t>
  </si>
  <si>
    <t>CONECTOR PARAFUSO FENDIDO SPLIT-BOLT - PARA CABO DE 35MM2 - FORNECIM</t>
  </si>
  <si>
    <t>CONECTOR DE PARAFUSO FENDIDO EM LIGA DE COBRE COM SEPARADOR DE CABOS PARA CABO 50 MM2 - FORNECIMENTO E INSTALACAO</t>
  </si>
  <si>
    <t>74130/004</t>
  </si>
  <si>
    <t>DISJUNTOR TERMOMAGNETICO TRIPOLAR PADRAO NEMA (AMERICANO) 10 A 50A 240V, FORNECIMENTO E INSTALACAO</t>
  </si>
  <si>
    <t>74130/005</t>
  </si>
  <si>
    <t>DISJUNTOR TERMOMAGNETICO TRIPOLAR PADRAO NEMA (AMERICANO) 60 A 100A 240V, FORNECIMENTO E INSTALACAO</t>
  </si>
  <si>
    <t>74130/006</t>
  </si>
  <si>
    <t>DISJUNTOR TERMOMAGNETICO TRIPOLAR PADRAO NEMA (AMERICANO) 125 A 150A 240V, FORNECIMENTO E INSTALACAO</t>
  </si>
  <si>
    <t>74130/007</t>
  </si>
  <si>
    <t>DISJUNTOR TERMOMAGNETICO TRIPOLAR EM CAIXA MOLDADA 250A 600V, FORNECIMENTO E INSTALAÇÃO</t>
  </si>
  <si>
    <t>74130/008</t>
  </si>
  <si>
    <t>DISJUNTOR TERMOMAGNETICO TRIPOLAR EM CAIXA MOLDADA 300 A 400A 600V, FORNECIMENTO E INSTALAÇÃO</t>
  </si>
  <si>
    <t>74130/009</t>
  </si>
  <si>
    <t>DISJUNTOR TERMOMAGNETICO TRIPOLAR EM CAIXA MOLDADA 500 A 600A 600V, FORNECIMENTO E INSTALACAO</t>
  </si>
  <si>
    <t>74130/010</t>
  </si>
  <si>
    <t>DISJUNTOR TERMOMAGNETICO TRIPOLAR EM CAIXA MOLDADA 175 A 225A 240V, FORNECIMENTO E INSTALACAO</t>
  </si>
  <si>
    <t>74130/001</t>
  </si>
  <si>
    <t>DISJUNTOR TERMOMAGNETICO MONOPOLAR PADRAO NEMA (AMERICANO) 10 A 30A 240V, FORNECIMENTO E INSTALACAO</t>
  </si>
  <si>
    <t>74130/002</t>
  </si>
  <si>
    <t>DISJUNTOR TERMOMAGNETICO MONOPOLAR PADRAO NEMA (AMERICANO) 35 A 50A 240V, FORNECIMENTO E INSTALACAO</t>
  </si>
  <si>
    <t>QUADRO DE DISTRIBUICAO DE ENERGIA EM CHAPA DE ACO GALVANIZADO, PARA 12 DISJUNTORES TERMOMAGNETICOS MONOPOLARES, COM BARRAMENTO TRIFASICO E NEUTRO - FORNECIMENTO E INSTALACAO</t>
  </si>
  <si>
    <t>74131/004</t>
  </si>
  <si>
    <t>QUADRO DE DISTRIBUICAO DE ENERGIA DE EMBUTIR, EM CHAPA METALICA, PARA 18 DISJUNTORES TERMOMAGNETICOS MONOPOLARES, COM BARRAMENTO TRIFASICO E NEUTRO, FORNECIMENTO E INSTALACAO</t>
  </si>
  <si>
    <t>74131/005</t>
  </si>
  <si>
    <t>QUADRO DE DISTRIBUICAO DE ENERGIA DE EMBUTIR, EM CHAPA METALICA, PARA 24 DISJUNTORES TERMOMAGNETICOS MONOPOLARES, COM BARRAMENTO TRIFASICO E NEUTRO, FORNECIMENTO E INSTALACAO</t>
  </si>
  <si>
    <t>74131/006</t>
  </si>
  <si>
    <t>QUADRO DE DISTRIBUICAO DE ENERGIA DE EMBUTIR, EM CHAPA METALICA, PARA 32 DISJUNTORES TERMOMAGNETICOS MONOPOLARES, COM BARRAMENTO TRIFASICO E NEUTRO, FORNECIMENTO E INSTALACAO</t>
  </si>
  <si>
    <t>TOMADA 3P+T 30A/440V SEM PLACA - FORNECIMENTO E INSTALACAO</t>
  </si>
  <si>
    <t>INTERRUPTOR PULSADOR DE CAMPAINHA OU MINUTERIA 2A/250V C/ CAIXA - FORNECIMENTO E INSTALACAO</t>
  </si>
  <si>
    <t>73768/001</t>
  </si>
  <si>
    <t>FIO TELEFONICO FI 0,6MM, 2 CONDUTORES (USO INTERNO)- FORNECIMENTO E INSTALACAO</t>
  </si>
  <si>
    <t>CAIXA DE PASSAGEM PARA TELEFONE 10X10X5CM (SOBREPOR) FORNECIMENTO E INSTALACAO</t>
  </si>
  <si>
    <t>CAIXA DE PASSAGEM PARA TELEFONE 80X80X15CM (SOBREPOR) FORNECIMENTO E INSTALACAO</t>
  </si>
  <si>
    <t>CAIXA DE PASSAGEM PARA TELEFONE 150X150X15CM (SOBREPOR) FORNECIMENTO E INSTALACAO</t>
  </si>
  <si>
    <t>QUADRO DE DISTRIBUICAO PARA TELEFONE N.4, 60X60X12CM EM CHAPA METALICA, DE EMBUTIR, SEM ACESSORIOS, PADRAO TELEBRAS, FORNECIMENTO E INSTALACAO</t>
  </si>
  <si>
    <t>QUADRO DE DISTRIBUICAO PARA TELEFONE N.3, 40X40X12CM EM CHAPA METALICA, DE EMBUTIR, SEM ACESSORIOS, PADRAO TELEBRAS, FORNECIMENTO E INSTALACAO</t>
  </si>
  <si>
    <t>QUADRO DE DISTRIBUICAO PARA TELEFONE N.2, 20X20X12CM EM CHAPA METALICA, DE EMBUTIR, SEM ACESSORIOS, PADRAO TELEBRAS, FORNECIMENTO E INSTALACAO</t>
  </si>
  <si>
    <t>CABO TELEFONICO CT-APL-50, 100 PARES (USO EXTERNO) - FORNECIMENTO E INSTALACAO</t>
  </si>
  <si>
    <t>QUADRO DE DISTRIBUICAO PARA TELEFONE N.5, 80X80X12CM EM CHAPA METALICA, SEM ACESSORIOS, PADRAO TELEBRAS, FORNECIMENTO E INSTALACAO</t>
  </si>
  <si>
    <t>TAMPAO FOFO P/ CAIXA R2 PADRAO TELEBRAS COMPLETO - FORNECIMENTO E INSTALACAO</t>
  </si>
  <si>
    <t>TAMPAO FOFO P/ CAIXA R1 PADRAO TELEBRAS COMPLETO - FORNECIMENTO E INSTALACAO</t>
  </si>
  <si>
    <t>BOMBA CENTRIFUGA C/ MOTOR ELETRICO TRIFASICO 1CV</t>
  </si>
  <si>
    <t>BOMBA RECALQUE D'AGUA TRIFASICA 3,0 HP</t>
  </si>
  <si>
    <t>BOMBA RECALQUE D'AGUA DE ESTAGIOS TRIFASICA 2,0 HP</t>
  </si>
  <si>
    <t>BOMBA RECALQUE D'AGUA TRIFASICA 1,5HP</t>
  </si>
  <si>
    <t>CONTATOR TRIPOLAR I NOMINAL 12A - FORNECIMENTO E INSTALACAO INCLUSIVE ELETROTÉCNICO</t>
  </si>
  <si>
    <t>CONTATOR TRIPOLAR I NOMINAL 22A - FORNECIMENTO E INSTALACAO INCLUSIVE ELETROTÉCNICO</t>
  </si>
  <si>
    <t>CONTATOR TRIPOLAR I NOMINAL 36A - FORNECIMENTO E INSTALACAO INCLUSIVE ELETROTÉCNICO</t>
  </si>
  <si>
    <t>CONTATOR TRIPOLAR I NOMIMAL 94A - FORNECIMENTO E INSTALACAO INCLUSIVE ELETROTÉCNICO</t>
  </si>
  <si>
    <t>LAVATÓRIO LOUÇA BRANCA SUSPENSO, 29,5 X 39CM OU EQUIVALENTE, PADRÃO POPULAR, INCLUSO SIFÃO FLEXÍVEL EM PVC, VÁLVULA E ENGATE FLEXÍVEL 30CM EM PLÁSTICO E TORNEIRA CROMADA DE MESA, PADRÃO POPULAR - FORNECIMENTO E INSTALAÇÃO.</t>
  </si>
  <si>
    <t>VÁLVULA EM METAL CROMADO TIPO AMERICANA 3.1/2" X 1.1/2" PARA PIA - FORNECIMENTO E INSTALAÇÃO.</t>
  </si>
  <si>
    <t>VÁLVULA EM PLÁSTICO 1" PARA PIA, TANQUE OU LAVATÓRIO, COM OU SEM LADRÃO - FORNECIMENTO E INSTALAÇÃO.</t>
  </si>
  <si>
    <t>VASO SANITÁRIO SIFONADO COM CAIXA ACOPLADA LOUÇA BRANCA - PADRÃO MÉDIO, INCLUSO ENGATE FLEXÍVEL EM PLÁSTICO BRANCO, 1/2" X 40CM - FORNECIMENTO E INSTALAÇÃO.</t>
  </si>
  <si>
    <t>74234/001</t>
  </si>
  <si>
    <t>MICTORIO SIFONADO DE LOUCA BRANCA COM PERTENCES, COM REGISTRO DE PRESSÃO 1/2" COM CANOPLA CROMADA ACABAMENTO SIMPLES E CONJUNTO PARA FIXACAO - FORNECIMENTO E INSTALACAO</t>
  </si>
  <si>
    <t>REGISTRO DE PRESSÃO BRUTO, LATÃO, ROSCÁVEL, 1/2, COM ACABAMENTO E CANOPLA CROMADOS. FORNECIDO E INSTALADO EM RAMAL DE ÁGUA.</t>
  </si>
  <si>
    <t>73963/001</t>
  </si>
  <si>
    <t>74166/001</t>
  </si>
  <si>
    <t>CAIXA DE INSPEÇÃO EM CONCRETO PRÉ-MOLDADO DN 60MM COM TAMPA H= 60CM -FORNECIMENTO E INSTALACAO</t>
  </si>
  <si>
    <t>CUBA DE EMBUTIR OVAL EM LOUÇA BRANCA, 35 X 50CM OU EQUIVALENTE, INCLUSO VÁLVULA EM METAL CROMADO E SIFÃO FLEXÍVEL EM PVC - FORNECIMENTO E INSTALAÇÃO.</t>
  </si>
  <si>
    <t>TORNEIRA CROMADA TUBO MÓVEL, DE MESA, 1/2" OU 3/4", PARA PIA DE COZINHA, PADRÃO ALTO - FORNECIMENTO E INSTALAÇÃO.</t>
  </si>
  <si>
    <t>TORNEIRA CROMADA TUBO MÓVEL, DE PAREDE, 1/2" OU 3/4", PARA PIA DE COZINHA, PADRÃO MÉDIO - FORNECIMENTO E INSTALAÇÃO.</t>
  </si>
  <si>
    <t>264,70; obs: corrigido</t>
  </si>
  <si>
    <t>RALO SIFONADO, PVC, DN 100 X 40 MM, JUNTA SOLDÁVEL, FORNECIDO E INSTALADO EM RAMAL DE DESCARGA OU EM RAMAL DE ESGOTO SANITÁRIO.</t>
  </si>
  <si>
    <t>RALO SECO, PVC, DN 100 X 40 MM, JUNTA SOLDÁVEL, FORNECIDO E INSTALADO EM RAMAL DE DESCARGA OU EM RAMAL DE ESGOTO SANITÁRIO.</t>
  </si>
  <si>
    <t>CHP</t>
  </si>
  <si>
    <t>CHP - CAMINHAO C/GUINCHO 6T, MOTOR DIESEL 136HP, M. BENZ MOD L1214, MUNCK MOD, M 640/18, OU SIMILAR</t>
  </si>
  <si>
    <t>H</t>
  </si>
  <si>
    <t>226,55; obs: corrigido</t>
  </si>
  <si>
    <t>SERVIÇO DE MANUTENÇAO PREDIAL COM  FORNECIMENTO DE CONJUNTO COMPOSTO POR 5 LIXEIRAS COM TAMPA BASCULANTE, NAS CORES PADRONIZADAS DE COLETA SELETIVA: MARROM, VERMELHO, AZUL, AMARELO E VERDE. COM O ADESIVO PARA IDENTIFICAÇÃO DE COLETA SELETIVA: ORGÂNICO, PLÁSTICO, PAPEL, METAL E VIDRO. CAPACIDADE 50L (CADA LIXEIRA), MATERIAL DA LIXEIRA EM POLIETILENO E ESTRUTURA METÁLICA DE SUPORTE.</t>
  </si>
  <si>
    <t>73806/001</t>
  </si>
  <si>
    <t>LIMPEZA DE SUPERFICIES COM JATO DE ALTA PRESSAO DE AR E AGUA</t>
  </si>
  <si>
    <t>HIGIENIZAÇÃO CAIXA D'ÁGUA</t>
  </si>
  <si>
    <t>C4623</t>
  </si>
  <si>
    <t>PISO PODOTÁTIL INTERNO EM BORRACHA 30x30cm ASSENTAMENTO COM COLA VINIL (FORNECIMENTO E ASSENTAMENTO)</t>
  </si>
  <si>
    <t>C4624</t>
  </si>
  <si>
    <t>PISO PODOTÁTIL EXTERNO EM BORRACHA 30x30cm ASSENTAMENTO COM COLA VINIL (FORNECIMENTO E ASSENTAMENTO)</t>
  </si>
  <si>
    <t>73892/002</t>
  </si>
  <si>
    <t>73921/001</t>
  </si>
  <si>
    <t>SERVIÇO COM PISO EM PEDRA PORTUGUESA 50% BRANCA 50% PRETA, ASSENTADA SOBRE BASE DE SAIBRO, COM REJUNTAMENTO EM CIMENTO BRANCO</t>
  </si>
  <si>
    <t>73764/003</t>
  </si>
  <si>
    <t>PAVIMENTACAO EM BLOCOS DE CONCRETO SEXTAVADO, ESPESSURA 10 CM, COM JUNTA RÍGIDA, EM ARGAMASSA TRACO 1:4 (CIMENTO E AREIA) , ASSENTADOS SOBRE COLCHAO DE PO DE PEDRA, COM APOIO DE CAMINHÃO TOCO.</t>
  </si>
  <si>
    <t>73763/002</t>
  </si>
  <si>
    <t>SERVIÇO DE MEIO E SARJETA DE CONCRETO MOLDADO NO LOCAL, USINADO 15 MPA, COM 0,45 M BASE X 0,30 M ALTURA, REJUNTE EM ARGAMASSA TRAÇO 1:3,5 (CIMENTO E AREIA) I</t>
  </si>
  <si>
    <t>73789/001</t>
  </si>
  <si>
    <t>SERVIÇO DE  MEIO-FIO DE CONCRETO MOLDADO NO LOCAL, USINADO 15 MPA, COM 0,45 M ALTURA X 0,15 M BASE, REJUNTE EM ARGAMASSA TRACO 1:3,5 (CIMENTO E AREIA)</t>
  </si>
  <si>
    <t>74223/001</t>
  </si>
  <si>
    <t>C3449</t>
  </si>
  <si>
    <t>SERVIÇO COM REPOSIÇÃO DE MEIO FIO DE JARDIM PRÉ MOLDADO (0,07x0,30x1,00)m C/REJUNTAMENTO</t>
  </si>
  <si>
    <t>99,56; obs: corrigido</t>
  </si>
  <si>
    <t>PINTURA ACRILICA DE FAIXAS DE DEMARCACAO EM QUADRA POLIESPORTIVA, 5 CM DE LARGURA</t>
  </si>
  <si>
    <t>79,67; obs: corrigido</t>
  </si>
  <si>
    <t>75,77; obs: corrigido</t>
  </si>
  <si>
    <t>19,59; obs: corrigido</t>
  </si>
  <si>
    <t>SERVIÇO COM RASPAGEM DE PINTURA PVA</t>
  </si>
  <si>
    <t>SERVIÇO COM EMASSAMENTO COM MASSA LATEX PVA PARA AMBIENTES INTERNOS, DUAS DEMAOS</t>
  </si>
  <si>
    <t>74133/002</t>
  </si>
  <si>
    <t>SERVIÇO COM EMASSAMENTO COM MASSA A BASE OLEO EM PAREDES, DUAS DEMAOS</t>
  </si>
  <si>
    <t>74065/001</t>
  </si>
  <si>
    <t>SERVIÇO  COM PINTURA ESMALTE FOSCO PARA MADEIRA, DUAS DEMAOS, INCLUSO APARELHAMENTO COM FUNDO NIVELADOR BRANCO FOSCO</t>
  </si>
  <si>
    <t>SERVIÇO COM PINTURA EM VERNIZ SINTETICO BRILHANTE EM MADEIRA, TRES DEMAOS</t>
  </si>
  <si>
    <t>SERVIÇO DE PINTURA ESMALTE 2 DEMAOS C/1 DEMAO ZARCAO P/ESQUADRIA FERRO</t>
  </si>
  <si>
    <t>SERVIÇO DE REMOÇÃO DE PINTURA A BASE OLEO OU ESMALTE</t>
  </si>
  <si>
    <t>11,66; obs: corrigido</t>
  </si>
  <si>
    <t>14,87; obs: corrigido</t>
  </si>
  <si>
    <t>9,24; obs: corrigido</t>
  </si>
  <si>
    <t>73743/001</t>
  </si>
  <si>
    <t>VALOR TOTAL GRUPO 09</t>
  </si>
  <si>
    <t>3,87; obs: corrigido</t>
  </si>
  <si>
    <t>CHAPISCO APLICADO TANTO EM PILARES E VIGAS DE CONCRETO COMO EM ALVENARIAS DE PAREDES INTERNAS, COM COLHER DE PEDREIRO. ARGAMASSA TRAÇO 1:3 COM PREPARO EM BETONEIRA 400L.</t>
  </si>
  <si>
    <t>REVESTIMENTO CERÂMICO PARA PAREDES INTERNAS COM PLACAS TIPO GRÊS OU SEMI-GRÊS DE DIMENSÕES 20X20 CM APLICADAS EM AMBIENTES DE ÁREA MENOR QUE 5 M² NA ALTURA INTEIRA DAS PAREDES.</t>
  </si>
  <si>
    <t>REVESTIMENTO CERÂMICO PARA PAREDES INTERNAS COM PLACAS TIPO GRÊS OU SEMI-GRÊS DE DIMENSÕES 20X20 CM APLICADAS EM AMBIENTES DE ÁREA MAIOR QUE 5 M² NA ALTURA INTEIRA DAS PAREDES.</t>
  </si>
  <si>
    <t>REVESTIMENTO CERÂMICO PARA PISO COM PLACAS TIPO GRÊS DE DIMENSÕES 35X35 CM APLICADA EM AMBIENTES DE ÁREA MENOR QUE 5 M².</t>
  </si>
  <si>
    <t>REVESTIMENTO CERÂMICO PARA PISO COM PLACAS TIPO GRÊS DE DIMENSÕES 35X35 CM APLICADA EM AMBIENTES DE ÁREA ENTRE 5 M² E 10 M².</t>
  </si>
  <si>
    <t>REVESTIMENTO CERÂMICO PARA PISO COM PLACAS TIPO GRÊS DE DIMENSÕES 35X35 CM APLICADA EM AMBIENTES DE ÁREA MAIOR QUE 10 M².</t>
  </si>
  <si>
    <t>SERVIÇO COM REPOSIÇÃO DE PISO RUSTICO EM CONCRETO, ESPESSURA 7CM, COM JUNTAS ACRÍLICAS</t>
  </si>
  <si>
    <t>73922/002</t>
  </si>
  <si>
    <t>SERVIÇO COM FORNECIMENTO DE  PISO CIMENTADO LISO DESEMPENADO, TRACO 1:4 (CIMENTO E AREIA), ESPESSURA 2,5CM, PREPARO MANUAL</t>
  </si>
  <si>
    <t>SERVIÇO COM FORNECIMENTO DE PISO VINILICO SEMIFLEXIVEL PADRAO LISO, ESPESSURA 2MM, FIXADO COM COLA</t>
  </si>
  <si>
    <t>73876/001</t>
  </si>
  <si>
    <t>SERVIÇO COM PISO EM BORRACHA SINTETICA, PLURIGOMA, ESPESSURA 7MM, PASTILHADO, ASSENTADO EM COLA</t>
  </si>
  <si>
    <t>73801/001</t>
  </si>
  <si>
    <t>PISO INDUSTRIAL ALTA RESISTENCIA, ESPESSURA 12MM, INCLUSO JUNTAS DE DILATACAO PLASTICAS E POLIMENTO MECANIZADO</t>
  </si>
  <si>
    <t>C4001</t>
  </si>
  <si>
    <t>PISO EM GRANILITE, MARMORITE OU GRANITINA ESPESSURA 8 MM, INCLUSO JUNTAS DE DILATACAO PLASTICAS</t>
  </si>
  <si>
    <t>VALOR TOTAL GRUPO 10</t>
  </si>
  <si>
    <t>86,10; obs: corrigido</t>
  </si>
  <si>
    <t>SERVIÇO COM FORNECIMENTO E INSTALAÇÃO DE OUTDOOR 3,0 X 9,0m, EM PLACAS DE ZINCO COM ARMAÇÃO DE SARRAFOS DE MADEIRA E SUPORTE COM PONTALETES DE MADEIRA MISTA 6,0m FIXADOS NO SOLO E APLICAÇÃO DE VERNIZ.</t>
  </si>
  <si>
    <t>SERVIÇO COM MANUTENÇÃO DE OUTDOOR 3,0X9,0m, INCLUINDO RECUPERAÇÃO DE PLACAS DE ZINCO E SUPORTE COM PONTALETES DE MADEIRA MISTA 6,0m E APLICAÇÃO DE VERNIZ</t>
  </si>
  <si>
    <t>C3353</t>
  </si>
  <si>
    <t>CONFECÇÃO E INSTALAÇÃO DE PLACA DE REGULAMENTAÇÃO/ ADVERTÊNCIA REFLETIVA EM ACO GALVANIZADO E SUPORTE EM ESTRUTURA DE FERRO.</t>
  </si>
  <si>
    <t>C4626</t>
  </si>
  <si>
    <t>FORNECIMENTO E INSTALAÇÃO DE PLACA EM ALUMÍNIO 15X30CM C/ VINIL APLICADO EM 1 FACE E FIXAÇÃO COM FITA DUPLA FACE (FORNECIMENTO E MONTAGEM)</t>
  </si>
  <si>
    <t>C4648</t>
  </si>
  <si>
    <t>FORNECIMENTO E INSTALAÇÃO DE PLACA DE IDENTIFICAÇÃO DE AMBIENTE COM BRAILLE PARA SINALIZAÇÃO TÁTIL</t>
  </si>
  <si>
    <t>C4644</t>
  </si>
  <si>
    <t>FORNECIMENTO E MONTAGEM DE BOTÕES EM BRAILLE COM SINALIZAÇÃO SONORA</t>
  </si>
  <si>
    <t>CJ</t>
  </si>
  <si>
    <t>C4649</t>
  </si>
  <si>
    <t>SINALIZAÇÃO PARA EXTINTOR</t>
  </si>
  <si>
    <t>C4629</t>
  </si>
  <si>
    <t>PLACA DE INAUGURAÇÃO EM AÇO ESCOVADO C/ APLICAÇÃO EM 1 FACE EM VINIL E FUNDO C/ PINTURA EM ESMALTE SINTÉTICO PRETO FOSCO (FORNECIMENTO E MONTAGEM)</t>
  </si>
  <si>
    <t>74039/001</t>
  </si>
  <si>
    <t>CERCA COM MOUROES DE MADEIRA ROLICA, DIAMETRO 11CM, ESPACAMENTO DE 2M,
ALTURA LIVRE DE 1M, CRAVADOS 0,5M, COM 5 FIOS DE ARAME FARPADO Nº 14
CLASSE 250</t>
  </si>
  <si>
    <t>74142/001</t>
  </si>
  <si>
    <t>CERCA COM MOUROES DE CONCRETO, RETO, ESPACAMENTO DE 3M, CRAVADOS 0,5M, COM 4 FIOS DE ARAME FARPADO Nº 14 CLASSE 250</t>
  </si>
  <si>
    <t>TOTAL GERAL</t>
  </si>
  <si>
    <t>m²</t>
  </si>
  <si>
    <t>LICITANTE</t>
  </si>
  <si>
    <t>P.UNT.UFPI</t>
  </si>
  <si>
    <t>P.UNT.EMPRESA</t>
  </si>
  <si>
    <t>VALOR TOTAL DA EMPRESA</t>
  </si>
  <si>
    <t>GRUPO 01</t>
  </si>
  <si>
    <t>JES</t>
  </si>
  <si>
    <t>und</t>
  </si>
  <si>
    <t>73910/007 + 74068/006</t>
  </si>
  <si>
    <t>SERVIÇO COM FORNECIMENTO E REPOSIÇÃO DE PORTA DE MADEIRA COMPENSADA LISA PARA PINTURA, 1,00X2,10M,, INCLUSO ADUELA 1A, ALIZAR 1A E DOBRADICA COM ANEL E FECHADURA</t>
  </si>
  <si>
    <t>C3544</t>
  </si>
  <si>
    <t>SERVIÇO COM MANUTENÇÃO EM PORTAS DE FERRO E JANELAS, TIPO COM GRADE, CHAPA E VIDRO (PADRÃO UFPI), INCLUINDO SOLDAS, PINTURA ESMALTE 2 DEMAOS C/1 DEMAO ZARCAO P/ESQUADRIA FERRO</t>
  </si>
  <si>
    <t>m2</t>
  </si>
  <si>
    <t>73933/001</t>
  </si>
  <si>
    <t>SERVIÇO DE FORNECIMENTO E REPOSIÇÃO DE PORTAS E JANELAS DE FERRO ABRIR TIPO GRADE COM CHAPA E VIDRO (PADRÃO UFPI) INCUINDO FERRAGENS</t>
  </si>
  <si>
    <t>74068/005</t>
  </si>
  <si>
    <t>SERVIÇO COM FORNECIMENTO E REPOSIÇÃO DE FECHADURA DE SOBREPOR PARA PORTAS EXTERNAS, FERRO PINTADO COM MACANETA, EM PORTAS DE FERRO</t>
  </si>
  <si>
    <t>74047/004</t>
  </si>
  <si>
    <t>SERVIÇO COM FORNECIMENTO E REPOSIÇÃO DE DOBRADICA LATAO CROMADO 3 X 2 1/2"COM PARAFUSOS</t>
  </si>
  <si>
    <t>SERVIÇO DE FORNECIMENTO E  INSTALAÇÃO DE JANELA ALUMINIO DE CORRER, 2 FOLHAS PARA VIDRO, SEM BANDEIRA, LINHA 25</t>
  </si>
  <si>
    <t>GRUPO 09</t>
  </si>
  <si>
    <t>73955/002</t>
  </si>
  <si>
    <t>m²</t>
  </si>
  <si>
    <t>SERVIÇO COM PINTURA VERNIZ SINTETICO BRILHANTE EM SUPERFICIE DE CONCRETO OU TIJOLO APARENTE, DUAS DEMÃOS</t>
  </si>
  <si>
    <t>SERVIÇO COM PINTURA COM TINTA ACRILICA PARA PISO EM QUADRAS POLIESPORTIVAS</t>
  </si>
  <si>
    <t>SERVIÇO DE MANUTENÇÃO PREDIAL COM FORNECIMENTO E PINTURA A CAL 2 DEMÃOS C/ FIXADOR</t>
  </si>
  <si>
    <t>SERVIÇO DE MANUTENÇÃO PREDIAL COM FORNECIMENTO E APLICAÇÃO DE PELICULA JATEADA</t>
  </si>
  <si>
    <t>SERVIÇO DE MANUTENÇÃO PREDIAL COM FORNECIMENTO E APLICAÇÃO DE PELICULA FUMÊ 60%</t>
  </si>
  <si>
    <t>GRUPO 10</t>
  </si>
  <si>
    <t>73758/001</t>
  </si>
  <si>
    <t>SERVIÇO DE LEVANTAMENTO SEÇÃO TRANSVERSAL C/ NIVEL TERRENO NÃO (MEDIDO P/ M SEÇÃO), INCLUSIVE NIVELADOR, AUXILIAR DE CÁLCULO TOPOGRÁFICO E DESENHISTA</t>
  </si>
  <si>
    <t>m</t>
  </si>
  <si>
    <t>MEIO-FIO (GUIA) DE CONCRETO PRE-MOLDADO, DIMENSÕES 12X15X30X100CM (FACE SUPERIORXFACE INFERIORXALTURAXCOMPRIMENTO),REJUNTADO C/ARGAMASSA 1:4
CIMENTO:AREIA, INCLUINDO ESCAVAÇÃO E REATERRO.</t>
  </si>
  <si>
    <t>74223/002</t>
  </si>
  <si>
    <t>SERVIÇO COM REPOSIÇÃO DE MEIO FIO DE CARIRI, COM 0,40M DE ALTURA, REJUNTADO</t>
  </si>
  <si>
    <t>73829/001</t>
  </si>
  <si>
    <t>SERVIÇO COM FORNECIMENTO DE PISO EM CERAMICA ESMALTADA 1A PEI-V, PADRAO MEDIO, ASSENTADA COM ARGAMASSA DE CIMENTO E AREIA PREPARO MANUAL, REJUNTE C/ CIMENTO BRANCO</t>
  </si>
  <si>
    <t>SERVIÇO COM DEMOLIÇÃO DE PISO GRANILITE</t>
  </si>
  <si>
    <t>PISO GRANILITE ESPESSURA 12MM, INCLUSO JUNTAS DE DILATACAO PLASTICAS E POLIMENTO MECANIZADO</t>
  </si>
  <si>
    <t>SERVIÇO COM APLICAÇÃO DE RODAPÉ DE GRANITO H=10 CM</t>
  </si>
  <si>
    <t>73920/001</t>
  </si>
  <si>
    <t>SERVIÇO COM REGULARIZACAO DE PISO/BASE EM ARGAMASSA TRACO 1:3 (CIMENTO E AREIA), ESPESSURA 2,0CM, PREPARO MANUAL</t>
  </si>
  <si>
    <t>SERVIÇO COM REPOSIÇÃO DE LASTRO DE CONCRETO TRACO 1:3:5, ESPESSURA 7CM, PREPARO MECANICO</t>
  </si>
  <si>
    <t>FORNECIMENTO E EXECUÇÃO DE PAVIMENTACAO EM PARALELEPIPEDO SOBRE COLCHAO DE AREIA 10CM, REJUNTADO 
COM AREIA</t>
  </si>
  <si>
    <t>IMPRIMACAO DE BASE DE PAVIMENTACAO COM EMULSAO CM-30 M2 3,18</t>
  </si>
  <si>
    <t>TRATAMENTO SUPERFICIAL DUPLO - TSD, COM EMULSAO RR-2C INCLUSIVE CAPA SELANTE</t>
  </si>
  <si>
    <t>FABRICAÇÃO E APLICAÇÃO DE CONCRETO BETUMINOSO USINADO A QUENTE(CBUQ),CAP 50/70, EXCLUSIVE TRANSPORTE</t>
  </si>
  <si>
    <t>ton</t>
  </si>
  <si>
    <t>SERVIÇO COM APLICAÇÃO DE LAMA ASFALTICA GROSSA COM EMULSAO RL-1C</t>
  </si>
  <si>
    <t>C1477</t>
  </si>
  <si>
    <t>FORNECIMENTO E INSTALAÇÃO DE EXAUSTOR ELÉTRICO TIPO DOMICILIAR</t>
  </si>
  <si>
    <t>BOMBA SUBMERSA – TERESINA – CAMPUS MINISTRO PETRONIO PORTELA</t>
  </si>
  <si>
    <t>VALOR LICITADO</t>
  </si>
  <si>
    <t>GRUPO 13</t>
  </si>
  <si>
    <t>SERVIÇO DE SUBSTITUIÇÃO DE VIDROS DE BLINDEX E OUTROS</t>
  </si>
  <si>
    <t>TROCA DE DOBRADIÇAS DE PORTA DE VIDRO</t>
  </si>
  <si>
    <t>TROCA DE FERRAGENS EM GERAL PARA VIDROS</t>
  </si>
  <si>
    <t>INSTALAÇÃO DE CALHA EM PVC</t>
  </si>
  <si>
    <t>INSTALAÇÃO DE CALHA EM ZINCO</t>
  </si>
  <si>
    <t>CONSTRUÇÃO E REPARO EM POÇO DE VISITA DE REDE DE ESGOTO</t>
  </si>
  <si>
    <t>74206/001</t>
  </si>
  <si>
    <t>CONSTRUÇÃO E REPARO EM POÇO DE VISITA DE ALVENARIA DE REDE DE ESGOTO</t>
  </si>
  <si>
    <t>REPARO EM PORTA DE CORRER</t>
  </si>
  <si>
    <t>SUBSTITUIÇÃO DE ROLDANAS DE 2.1/2''</t>
  </si>
  <si>
    <t>SUBSTITUIÇÃO DE DOBRADIÇA INDUSTRIAL EM PORTÃO</t>
  </si>
  <si>
    <t>SUBSTITUIÇÃO PEÇA DE METALON PARA FORRO (6 METROS)</t>
  </si>
  <si>
    <t>SUBSTITUIÇÃO DE PEÇA DE PVC PARA FORRO (8M X 20CM)</t>
  </si>
  <si>
    <t>SUBSTITUIÇÃO DE PEÇA DE GESSO PARA FORRO (60CM X 60CM)</t>
  </si>
  <si>
    <t>SUBSTITUIÇÃO DE ARMARIO EMBUTIDO EM PAREDE</t>
  </si>
  <si>
    <t>TROCA DE DOBRADIÇAS PARA ARMÁRIO</t>
  </si>
  <si>
    <t>TROCA DE FECHADURA PARA ARMÁRIO</t>
  </si>
  <si>
    <t>RETELHAMENTOS DE UNIDADES ELEVADAS</t>
  </si>
  <si>
    <t>RECUPERAÇÃO DE COBERTURA EM TELHA DE ZINCO ANTI-TÉRMICA</t>
  </si>
  <si>
    <t>KL</t>
  </si>
  <si>
    <t>SERVIÇOS DE ANÁLISES DA QUALIDADE DA ÁGUA DA UFPI</t>
  </si>
  <si>
    <t>SERVIÇO DE MANUTENÇÃO PREDIAL COM FORNECIMENTO DE TIMER TEMPORIZADOR DIGITAL 220 V P/ LIGAR E DESLIGAR APARELHOS.</t>
  </si>
  <si>
    <t>VALOR TOTAL GRUPO 13</t>
  </si>
  <si>
    <t>SERVIÇOS DIVERSOS / CAMPUS UNIVERSITÁRIO MINISTRO PETRÔNIO PORTELLA EM TERESINA-PI</t>
  </si>
  <si>
    <t>GRUPO 14</t>
  </si>
  <si>
    <t>VALOR TOTAL GRUPO 14</t>
  </si>
  <si>
    <t>VALOR TOTAL PREGÃO</t>
  </si>
  <si>
    <t>TOTAL</t>
  </si>
  <si>
    <t>CANINDE</t>
  </si>
  <si>
    <t>GRUPO 07</t>
  </si>
  <si>
    <t>ALTASMIDIAS</t>
  </si>
  <si>
    <t>FORNECIMENTO E INSTALÇÃO DE CAIXA D´ÁGUA EM POLIETILENO, 1000 LITROS, COM ACESSÓRIOS</t>
  </si>
  <si>
    <t>FORNECIMENTO E INSTALÇÃO DE CAIXA D´AGUA EM POLIETILENO, 500 LITROS, COM ACESSÓRIOS</t>
  </si>
  <si>
    <t>PRELIMINARES</t>
  </si>
  <si>
    <t>REVESTIMENTOS</t>
  </si>
  <si>
    <t>VALOR TOTAL</t>
  </si>
  <si>
    <t>PINTURA</t>
  </si>
  <si>
    <t>SERVIÇO DE APLICACAO DE TINTA A BASE DE EPOXI SOBRE PISO</t>
  </si>
  <si>
    <t>SERVIÇO DE APLICAÇÃO MANUAL DE PINTURA COM TINTA LÁTEX PVA EM PAREDES, DUAS DEMÃO</t>
  </si>
  <si>
    <t>SERVIÇO DE APLICAÇÃO MANUAL DE PINTURA COM TINTA LÁTEX PVA EM TETO, DUAS DEMÃOS.</t>
  </si>
  <si>
    <t>SERVIÇO DE APLICAÇÃO MANUAL DE FUNDO SELADOR ACRÍLICO EM PANOS COM PRESENÇA DE VÃOS DE EDIFÍCIOS DE MÚLTIPLOS PAVIMENTOS.</t>
  </si>
  <si>
    <t>SERVIÇO DE APLICAÇÃO MANUAL DE FUNDO SELADOR ACRÍLICO EM PAREDES EXTERNAS DE CASAS.</t>
  </si>
  <si>
    <t>SERVIÇO DE APLICAÇÃO MANUAL DE PINTURA COM TINTA TEXTURIZADA ACRÍLICA EM PANOS COM PRESENÇA DE VÃOS DE EDIFÍCIOS DE MÚLTIPLOS PAVIMENTOS, UMA COR.</t>
  </si>
  <si>
    <t>SERVIÇO DE APLICAÇÃO MANUAL DE PINTURA COM TINTA TEXTURIZADA ACRÍLICA EM PAREDES EXTERNAS DE CASAS, UMA COR.</t>
  </si>
  <si>
    <t>SERVIÇO DE FORNECIMENTO E ASSENTAMENTO DE PISO TIPO PEDRA SÃO TOMÉ</t>
  </si>
  <si>
    <t>MEIO AMBIENTE</t>
  </si>
  <si>
    <t>MÁQUINAS</t>
  </si>
  <si>
    <t>SERVIÇO COM CAMINHAO BASCULANTE, 6M3,12T - 162HP (VU=5ANOS) - CHP DIURNO</t>
  </si>
  <si>
    <t>SERVIÇO COM TRATOR DE ESTEIRAS, POTÊNCIA 347 HP, PESO OPERACIONAL 38,5 T, COM LÂMINA 8,70 M3 - CHP DIURNO.</t>
  </si>
  <si>
    <t>SERVIÇO COM CUSTO HORARIO PRODUTIVO DIURNO - CAMINHAO CARROCERIA MERCEDES BENZ - 1418/48 184 HP</t>
  </si>
  <si>
    <t>INSTALAÇÕES HIDROSANITÁRIA</t>
  </si>
  <si>
    <t>C0BERTURA</t>
  </si>
  <si>
    <t>ESQUADRIAS</t>
  </si>
  <si>
    <t>TELHAMENTO COM TELHA ESTRUTURAL DE FIBROCIMENTO E= 6 MM, COM ATÉ 2 ÁGUAS, INCLUSO IÇAMENTO. AF_06/2016</t>
  </si>
  <si>
    <t>CUMEEIRA E ESPIGÃO PARA TELHA CERÂMICA EMBOÇADA COM ARGAMASSA TRAÇO 1:2:9 (CIMENTO, CAL E AREIA), PARA TELHADOS COM MAIS DE 2 ÁGUAS, INCLUSO TRANSPORTE VERTICAL. AF_06/2016</t>
  </si>
  <si>
    <t>RUFO EM CHAPA DE AÇO GALVANIZADO NÚMERO 24, CORTE DE 25 CM, INCLUSO TRANSPORTE VERTICAL. AF_06/2016</t>
  </si>
  <si>
    <t>RECOLOCACAO DE TELHAS CERAMICAS TIPO FRANCESA, CONSIDERANDO REAPROVEITAMENTO DE MATERIAL</t>
  </si>
  <si>
    <t>PREÇO DE REFERÊNCIA</t>
  </si>
  <si>
    <t>SINAPI 02/2019 DESONERADO</t>
  </si>
  <si>
    <t>DOBRADICA EM AÇO/FERRO, 3" X 21/2", CROMADO OU ZINCADO, TAMPA BOLA COM PARAFUSOS</t>
  </si>
  <si>
    <t>74047/002</t>
  </si>
  <si>
    <t>90820 + 90804</t>
  </si>
  <si>
    <t>90821 + 90806</t>
  </si>
  <si>
    <t>SERVIÇO COM FORNECIMENTO E INSTALAÇÃO DE PORTA DE MADEIRA COMPENSADA LISA PARA PINTURA, 0,60X2,10M, INCLUSO ADUELA 2A, ALIZAR 2A,  DOBRADICA E FECHADURA</t>
  </si>
  <si>
    <t>SERVIÇO COM FORNECIMENTO E INSTALAÇÃO PORTA DE MADEIRA COMPENSADA LISA PARA PINTURA, 0,70X2,10M, INCLUSO ADUELA 2A, ALIZAR 2A, DOBRADICA E FECHADURA</t>
  </si>
  <si>
    <t>90822 + 90816</t>
  </si>
  <si>
    <t>90823 + 90818</t>
  </si>
  <si>
    <t>SERVIÇO COM FORNECIMENTO E REPOSIÇÃO DE FECHADURA DE EMBUTIR COMPLETA, PADRAO DE ACABAMENTO MÉDIO</t>
  </si>
  <si>
    <t>PREÇO SEM BDI</t>
  </si>
  <si>
    <t>NOTAS IMPORTANTES</t>
  </si>
  <si>
    <t>FLORIANO / PI</t>
  </si>
  <si>
    <t>CAMPUS UNIVERSITÁRIO MINISTRO AMILCA FERREIRA SOBRAL</t>
  </si>
  <si>
    <t>CAMPUS UNIVERSITÁRIO PROFESSORA CINOBELINA ELVAS</t>
  </si>
  <si>
    <t>CAMPUS UNIVERSITÁRIO SENADOR HELVIDIO NUNES DE BARROS</t>
  </si>
  <si>
    <t>CAMPUS UNIVERSITÁRIO MINISTRO REIS VELOSO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</si>
</sst>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\-??_);_(@_)"/>
    <numFmt numFmtId="165" formatCode="_-* #,##0.00_-;\-* #,##0.00_-;_-* \-??_-;_-@_-"/>
    <numFmt numFmtId="166" formatCode="_-* #,##0.000000_-;\-* #,##0.000000_-;_-* &quot;-&quot;??_-;_-@_-"/>
    <numFmt numFmtId="167" formatCode="_-* #,##0.0000_-;\-* #,##0.0000_-;_-* &quot;-&quot;??????_-;_-@_-"/>
    <numFmt numFmtId="168" formatCode="_-* #,##0.00_-;\-* #,##0.00_-;_-* &quot;-&quot;??????_-;_-@_-"/>
    <numFmt numFmtId="169" formatCode="_-* #,##0.0_-;\-* #,##0.0_-;_-* &quot;-&quot;??????_-;_-@_-"/>
    <numFmt numFmtId="171" formatCode="0.000000"/>
  </numFmts>
  <fonts count="15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i/>
      <sz val="24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D9D9D9"/>
      </patternFill>
    </fill>
    <fill>
      <patternFill patternType="solid">
        <fgColor rgb="FFFF0000"/>
        <bgColor rgb="FF993300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" fontId="2" fillId="4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right" vertical="center" wrapText="1"/>
    </xf>
    <xf numFmtId="164" fontId="2" fillId="0" borderId="1" xfId="1" applyFont="1" applyBorder="1" applyAlignment="1">
      <alignment vertical="center" wrapText="1"/>
    </xf>
    <xf numFmtId="164" fontId="2" fillId="4" borderId="1" xfId="1" applyFont="1" applyFill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1" applyFont="1" applyFill="1" applyBorder="1" applyAlignment="1">
      <alignment vertical="center" wrapText="1"/>
    </xf>
    <xf numFmtId="164" fontId="2" fillId="0" borderId="0" xfId="1" applyFont="1" applyAlignment="1">
      <alignment horizontal="center" vertical="center" wrapText="1"/>
    </xf>
    <xf numFmtId="165" fontId="6" fillId="2" borderId="1" xfId="0" applyNumberFormat="1" applyFont="1" applyFill="1" applyBorder="1"/>
    <xf numFmtId="165" fontId="0" fillId="0" borderId="0" xfId="0" applyNumberFormat="1" applyAlignment="1">
      <alignment horizontal="center"/>
    </xf>
    <xf numFmtId="0" fontId="0" fillId="0" borderId="1" xfId="0" applyBorder="1"/>
    <xf numFmtId="0" fontId="1" fillId="4" borderId="0" xfId="0" applyFont="1" applyFill="1" applyAlignment="1">
      <alignment horizontal="center" vertical="center" wrapText="1"/>
    </xf>
    <xf numFmtId="164" fontId="1" fillId="0" borderId="0" xfId="1" applyFont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1" applyFont="1"/>
    <xf numFmtId="164" fontId="6" fillId="2" borderId="1" xfId="0" applyNumberFormat="1" applyFont="1" applyFill="1" applyBorder="1"/>
    <xf numFmtId="164" fontId="1" fillId="2" borderId="1" xfId="0" applyNumberFormat="1" applyFont="1" applyFill="1" applyBorder="1"/>
    <xf numFmtId="4" fontId="0" fillId="0" borderId="0" xfId="0" applyNumberFormat="1"/>
    <xf numFmtId="164" fontId="9" fillId="7" borderId="1" xfId="1" applyFont="1" applyFill="1" applyBorder="1" applyAlignment="1">
      <alignment vertical="center" wrapText="1"/>
    </xf>
    <xf numFmtId="164" fontId="1" fillId="8" borderId="1" xfId="1" applyFont="1" applyFill="1" applyBorder="1" applyAlignment="1">
      <alignment vertical="center" wrapText="1"/>
    </xf>
    <xf numFmtId="164" fontId="9" fillId="8" borderId="1" xfId="1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164" fontId="2" fillId="11" borderId="1" xfId="1" applyFont="1" applyFill="1" applyBorder="1" applyAlignment="1">
      <alignment horizontal="center" vertical="center" wrapText="1"/>
    </xf>
    <xf numFmtId="4" fontId="2" fillId="11" borderId="1" xfId="1" applyNumberFormat="1" applyFont="1" applyFill="1" applyBorder="1" applyAlignment="1">
      <alignment horizontal="right" vertical="center" wrapText="1"/>
    </xf>
    <xf numFmtId="43" fontId="0" fillId="0" borderId="0" xfId="0" applyNumberFormat="1"/>
    <xf numFmtId="169" fontId="0" fillId="0" borderId="0" xfId="0" applyNumberFormat="1" applyAlignment="1">
      <alignment horizontal="left"/>
    </xf>
    <xf numFmtId="43" fontId="12" fillId="0" borderId="0" xfId="0" applyNumberFormat="1" applyFont="1"/>
    <xf numFmtId="168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43" fontId="0" fillId="0" borderId="0" xfId="0" applyNumberForma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4" borderId="1" xfId="1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164" fontId="13" fillId="4" borderId="1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horizontal="right" vertical="center" wrapText="1"/>
    </xf>
    <xf numFmtId="164" fontId="13" fillId="10" borderId="1" xfId="1" applyFont="1" applyFill="1" applyBorder="1" applyAlignment="1">
      <alignment horizontal="right" vertical="center" wrapText="1"/>
    </xf>
    <xf numFmtId="4" fontId="13" fillId="4" borderId="1" xfId="1" applyNumberFormat="1" applyFont="1" applyFill="1" applyBorder="1" applyAlignment="1">
      <alignment vertical="center" wrapText="1"/>
    </xf>
    <xf numFmtId="4" fontId="13" fillId="0" borderId="1" xfId="1" applyNumberFormat="1" applyFont="1" applyBorder="1" applyAlignment="1">
      <alignment vertical="center" wrapText="1"/>
    </xf>
    <xf numFmtId="164" fontId="13" fillId="0" borderId="1" xfId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vertical="center"/>
    </xf>
    <xf numFmtId="0" fontId="14" fillId="0" borderId="0" xfId="0" applyFont="1"/>
    <xf numFmtId="43" fontId="14" fillId="0" borderId="0" xfId="0" applyNumberFormat="1" applyFont="1"/>
    <xf numFmtId="166" fontId="14" fillId="0" borderId="0" xfId="0" applyNumberFormat="1" applyFont="1"/>
    <xf numFmtId="171" fontId="0" fillId="0" borderId="0" xfId="0" applyNumberFormat="1"/>
    <xf numFmtId="0" fontId="1" fillId="2" borderId="1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L123"/>
  <sheetViews>
    <sheetView view="pageBreakPreview" zoomScaleNormal="80" workbookViewId="0">
      <selection activeCell="I123" sqref="I123"/>
    </sheetView>
  </sheetViews>
  <sheetFormatPr defaultRowHeight="12.75" x14ac:dyDescent="0.2"/>
  <cols>
    <col min="1" max="1" width="19.5703125"/>
    <col min="2" max="2" width="14.5703125"/>
    <col min="3" max="3" width="8.85546875"/>
    <col min="4" max="4" width="36.85546875"/>
    <col min="5" max="5" width="8.7109375"/>
    <col min="6" max="6" width="16.5703125"/>
    <col min="7" max="7" width="0" hidden="1"/>
    <col min="8" max="8" width="20"/>
    <col min="9" max="9" width="18"/>
    <col min="10" max="10" width="0" hidden="1"/>
    <col min="11" max="11" width="8.7109375"/>
    <col min="12" max="12" width="12.28515625"/>
    <col min="13" max="1025" width="8.7109375"/>
  </cols>
  <sheetData>
    <row r="1" spans="1:10" ht="15.75" customHeight="1" x14ac:dyDescent="0.2">
      <c r="A1" s="86" t="s">
        <v>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44.25" customHeight="1" x14ac:dyDescent="0.2">
      <c r="A2" s="2" t="s">
        <v>4</v>
      </c>
      <c r="B2" s="2" t="s">
        <v>291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292</v>
      </c>
      <c r="H2" s="2" t="s">
        <v>293</v>
      </c>
      <c r="I2" s="2" t="s">
        <v>294</v>
      </c>
      <c r="J2" s="2" t="s">
        <v>10</v>
      </c>
    </row>
    <row r="3" spans="1:10" ht="15.75" customHeight="1" x14ac:dyDescent="0.2">
      <c r="A3" s="86" t="s">
        <v>295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27.5" customHeight="1" x14ac:dyDescent="0.2">
      <c r="A4" s="5" t="s">
        <v>41</v>
      </c>
      <c r="B4" s="5" t="s">
        <v>296</v>
      </c>
      <c r="C4" s="3">
        <v>1</v>
      </c>
      <c r="D4" s="4" t="s">
        <v>42</v>
      </c>
      <c r="E4" s="5" t="s">
        <v>297</v>
      </c>
      <c r="F4" s="25">
        <v>8</v>
      </c>
      <c r="G4" s="25">
        <v>394.96</v>
      </c>
      <c r="H4" s="25">
        <v>305</v>
      </c>
      <c r="I4" s="25">
        <f t="shared" ref="I4:I23" si="0">F4*H4</f>
        <v>2440</v>
      </c>
      <c r="J4" s="28">
        <f t="shared" ref="J4:J23" si="1">F4*G4</f>
        <v>3159.68</v>
      </c>
    </row>
    <row r="5" spans="1:10" ht="127.5" customHeight="1" x14ac:dyDescent="0.2">
      <c r="A5" s="5" t="s">
        <v>43</v>
      </c>
      <c r="B5" s="5" t="s">
        <v>296</v>
      </c>
      <c r="C5" s="3">
        <v>2</v>
      </c>
      <c r="D5" s="4" t="s">
        <v>44</v>
      </c>
      <c r="E5" s="5" t="s">
        <v>297</v>
      </c>
      <c r="F5" s="25">
        <v>8</v>
      </c>
      <c r="G5" s="25">
        <v>398.15</v>
      </c>
      <c r="H5" s="25">
        <v>306</v>
      </c>
      <c r="I5" s="25">
        <f t="shared" si="0"/>
        <v>2448</v>
      </c>
      <c r="J5" s="28">
        <f t="shared" si="1"/>
        <v>3185.2</v>
      </c>
    </row>
    <row r="6" spans="1:10" ht="174.75" customHeight="1" x14ac:dyDescent="0.2">
      <c r="A6" s="5" t="s">
        <v>45</v>
      </c>
      <c r="B6" s="5" t="s">
        <v>296</v>
      </c>
      <c r="C6" s="3">
        <v>3</v>
      </c>
      <c r="D6" s="4" t="s">
        <v>46</v>
      </c>
      <c r="E6" s="5" t="s">
        <v>297</v>
      </c>
      <c r="F6" s="25">
        <v>12</v>
      </c>
      <c r="G6" s="25">
        <v>401.72</v>
      </c>
      <c r="H6" s="25">
        <v>330</v>
      </c>
      <c r="I6" s="25">
        <f t="shared" si="0"/>
        <v>3960</v>
      </c>
      <c r="J6" s="28">
        <f t="shared" si="1"/>
        <v>4820.6400000000003</v>
      </c>
    </row>
    <row r="7" spans="1:10" ht="153.75" customHeight="1" x14ac:dyDescent="0.2">
      <c r="A7" s="5" t="s">
        <v>47</v>
      </c>
      <c r="B7" s="5" t="s">
        <v>296</v>
      </c>
      <c r="C7" s="3">
        <v>4</v>
      </c>
      <c r="D7" s="4" t="s">
        <v>48</v>
      </c>
      <c r="E7" s="5" t="s">
        <v>297</v>
      </c>
      <c r="F7" s="25">
        <v>8</v>
      </c>
      <c r="G7" s="25">
        <v>425.27</v>
      </c>
      <c r="H7" s="25">
        <v>377</v>
      </c>
      <c r="I7" s="25">
        <f t="shared" si="0"/>
        <v>3016</v>
      </c>
      <c r="J7" s="28">
        <f t="shared" si="1"/>
        <v>3402.16</v>
      </c>
    </row>
    <row r="8" spans="1:10" ht="148.5" customHeight="1" x14ac:dyDescent="0.2">
      <c r="A8" s="5" t="s">
        <v>298</v>
      </c>
      <c r="B8" s="5" t="s">
        <v>296</v>
      </c>
      <c r="C8" s="3">
        <v>5</v>
      </c>
      <c r="D8" s="4" t="s">
        <v>299</v>
      </c>
      <c r="E8" s="5" t="s">
        <v>297</v>
      </c>
      <c r="F8" s="25">
        <v>8</v>
      </c>
      <c r="G8" s="25">
        <v>569.5</v>
      </c>
      <c r="H8" s="25">
        <v>508</v>
      </c>
      <c r="I8" s="25">
        <f t="shared" si="0"/>
        <v>4064</v>
      </c>
      <c r="J8" s="28">
        <f t="shared" si="1"/>
        <v>4556</v>
      </c>
    </row>
    <row r="9" spans="1:10" ht="212.25" customHeight="1" x14ac:dyDescent="0.2">
      <c r="A9" s="5" t="s">
        <v>49</v>
      </c>
      <c r="B9" s="5" t="s">
        <v>296</v>
      </c>
      <c r="C9" s="3">
        <v>6</v>
      </c>
      <c r="D9" s="4" t="s">
        <v>50</v>
      </c>
      <c r="E9" s="5" t="s">
        <v>297</v>
      </c>
      <c r="F9" s="25">
        <v>8</v>
      </c>
      <c r="G9" s="25">
        <v>514.85</v>
      </c>
      <c r="H9" s="25">
        <v>345</v>
      </c>
      <c r="I9" s="25">
        <f t="shared" si="0"/>
        <v>2760</v>
      </c>
      <c r="J9" s="28">
        <f t="shared" si="1"/>
        <v>4118.8</v>
      </c>
    </row>
    <row r="10" spans="1:10" ht="147.75" customHeight="1" x14ac:dyDescent="0.2">
      <c r="A10" s="5">
        <v>73632</v>
      </c>
      <c r="B10" s="5" t="s">
        <v>296</v>
      </c>
      <c r="C10" s="3">
        <v>7</v>
      </c>
      <c r="D10" s="4" t="s">
        <v>51</v>
      </c>
      <c r="E10" s="5" t="s">
        <v>297</v>
      </c>
      <c r="F10" s="25">
        <v>4</v>
      </c>
      <c r="G10" s="25">
        <v>659.03</v>
      </c>
      <c r="H10" s="25">
        <v>659</v>
      </c>
      <c r="I10" s="25">
        <f t="shared" si="0"/>
        <v>2636</v>
      </c>
      <c r="J10" s="28">
        <f t="shared" si="1"/>
        <v>2636.12</v>
      </c>
    </row>
    <row r="11" spans="1:10" ht="152.25" customHeight="1" x14ac:dyDescent="0.2">
      <c r="A11" s="5" t="s">
        <v>300</v>
      </c>
      <c r="B11" s="5" t="s">
        <v>296</v>
      </c>
      <c r="C11" s="3">
        <v>8</v>
      </c>
      <c r="D11" s="4" t="s">
        <v>301</v>
      </c>
      <c r="E11" s="5" t="s">
        <v>302</v>
      </c>
      <c r="F11" s="25">
        <f>60/12</f>
        <v>5</v>
      </c>
      <c r="G11" s="25">
        <v>251.07</v>
      </c>
      <c r="H11" s="25">
        <v>22</v>
      </c>
      <c r="I11" s="25">
        <f t="shared" si="0"/>
        <v>110</v>
      </c>
      <c r="J11" s="28">
        <f t="shared" si="1"/>
        <v>1255.3499999999999</v>
      </c>
    </row>
    <row r="12" spans="1:10" ht="194.25" customHeight="1" x14ac:dyDescent="0.2">
      <c r="A12" s="5">
        <v>6067</v>
      </c>
      <c r="B12" s="5" t="s">
        <v>296</v>
      </c>
      <c r="C12" s="3">
        <v>9</v>
      </c>
      <c r="D12" s="4" t="s">
        <v>301</v>
      </c>
      <c r="E12" s="5" t="s">
        <v>302</v>
      </c>
      <c r="F12" s="25">
        <v>16</v>
      </c>
      <c r="G12" s="25">
        <v>22.51</v>
      </c>
      <c r="H12" s="25">
        <v>22</v>
      </c>
      <c r="I12" s="25">
        <f t="shared" si="0"/>
        <v>352</v>
      </c>
      <c r="J12" s="28">
        <f t="shared" si="1"/>
        <v>360.16</v>
      </c>
    </row>
    <row r="13" spans="1:10" ht="132.75" customHeight="1" x14ac:dyDescent="0.2">
      <c r="A13" s="5" t="s">
        <v>303</v>
      </c>
      <c r="B13" s="5" t="s">
        <v>296</v>
      </c>
      <c r="C13" s="3">
        <v>10</v>
      </c>
      <c r="D13" s="4" t="s">
        <v>304</v>
      </c>
      <c r="E13" s="5" t="s">
        <v>302</v>
      </c>
      <c r="F13" s="25">
        <v>13</v>
      </c>
      <c r="G13" s="25">
        <v>251.47</v>
      </c>
      <c r="H13" s="25">
        <v>226</v>
      </c>
      <c r="I13" s="25">
        <f t="shared" si="0"/>
        <v>2938</v>
      </c>
      <c r="J13" s="28">
        <f t="shared" si="1"/>
        <v>3269.11</v>
      </c>
    </row>
    <row r="14" spans="1:10" ht="122.25" customHeight="1" x14ac:dyDescent="0.2">
      <c r="A14" s="5" t="s">
        <v>52</v>
      </c>
      <c r="B14" s="5" t="s">
        <v>296</v>
      </c>
      <c r="C14" s="3">
        <v>11</v>
      </c>
      <c r="D14" s="4" t="s">
        <v>53</v>
      </c>
      <c r="E14" s="5" t="s">
        <v>302</v>
      </c>
      <c r="F14" s="25">
        <v>16</v>
      </c>
      <c r="G14" s="25">
        <v>582.79999999999995</v>
      </c>
      <c r="H14" s="25">
        <v>520</v>
      </c>
      <c r="I14" s="25">
        <f t="shared" si="0"/>
        <v>8320</v>
      </c>
      <c r="J14" s="28">
        <f t="shared" si="1"/>
        <v>9324.7999999999993</v>
      </c>
    </row>
    <row r="15" spans="1:10" ht="97.5" customHeight="1" x14ac:dyDescent="0.2">
      <c r="A15" s="5" t="s">
        <v>54</v>
      </c>
      <c r="B15" s="5" t="s">
        <v>296</v>
      </c>
      <c r="C15" s="3">
        <v>12</v>
      </c>
      <c r="D15" s="4" t="s">
        <v>55</v>
      </c>
      <c r="E15" s="5" t="s">
        <v>297</v>
      </c>
      <c r="F15" s="25">
        <v>4</v>
      </c>
      <c r="G15" s="25">
        <v>181.34</v>
      </c>
      <c r="H15" s="25">
        <v>160</v>
      </c>
      <c r="I15" s="25">
        <f t="shared" si="0"/>
        <v>640</v>
      </c>
      <c r="J15" s="28">
        <f t="shared" si="1"/>
        <v>725.36</v>
      </c>
    </row>
    <row r="16" spans="1:10" ht="144.75" customHeight="1" x14ac:dyDescent="0.2">
      <c r="A16" s="5" t="s">
        <v>56</v>
      </c>
      <c r="B16" s="5" t="s">
        <v>296</v>
      </c>
      <c r="C16" s="3">
        <v>13</v>
      </c>
      <c r="D16" s="4" t="s">
        <v>57</v>
      </c>
      <c r="E16" s="5" t="s">
        <v>297</v>
      </c>
      <c r="F16" s="25">
        <v>4</v>
      </c>
      <c r="G16" s="25">
        <v>657.05</v>
      </c>
      <c r="H16" s="25">
        <v>394</v>
      </c>
      <c r="I16" s="25">
        <f t="shared" si="0"/>
        <v>1576</v>
      </c>
      <c r="J16" s="28">
        <f t="shared" si="1"/>
        <v>2628.2</v>
      </c>
    </row>
    <row r="17" spans="1:10" ht="120.75" customHeight="1" x14ac:dyDescent="0.2">
      <c r="A17" s="5" t="s">
        <v>37</v>
      </c>
      <c r="B17" s="5" t="s">
        <v>296</v>
      </c>
      <c r="C17" s="3">
        <v>14</v>
      </c>
      <c r="D17" s="4" t="s">
        <v>38</v>
      </c>
      <c r="E17" s="5" t="s">
        <v>297</v>
      </c>
      <c r="F17" s="25">
        <f>300/12</f>
        <v>25</v>
      </c>
      <c r="G17" s="25">
        <v>61.99</v>
      </c>
      <c r="H17" s="25">
        <v>52</v>
      </c>
      <c r="I17" s="25">
        <f t="shared" si="0"/>
        <v>1300</v>
      </c>
      <c r="J17" s="28">
        <f t="shared" si="1"/>
        <v>1549.75</v>
      </c>
    </row>
    <row r="18" spans="1:10" ht="161.25" customHeight="1" x14ac:dyDescent="0.2">
      <c r="A18" s="5" t="s">
        <v>305</v>
      </c>
      <c r="B18" s="5" t="s">
        <v>296</v>
      </c>
      <c r="C18" s="3">
        <v>15</v>
      </c>
      <c r="D18" s="4" t="s">
        <v>306</v>
      </c>
      <c r="E18" s="5" t="s">
        <v>297</v>
      </c>
      <c r="F18" s="25">
        <v>25</v>
      </c>
      <c r="G18" s="25">
        <v>62.84</v>
      </c>
      <c r="H18" s="25">
        <v>49</v>
      </c>
      <c r="I18" s="25">
        <f t="shared" si="0"/>
        <v>1225</v>
      </c>
      <c r="J18" s="28">
        <f t="shared" si="1"/>
        <v>1571</v>
      </c>
    </row>
    <row r="19" spans="1:10" ht="209.25" customHeight="1" x14ac:dyDescent="0.2">
      <c r="A19" s="5" t="s">
        <v>58</v>
      </c>
      <c r="B19" s="5" t="s">
        <v>296</v>
      </c>
      <c r="C19" s="3">
        <v>16</v>
      </c>
      <c r="D19" s="4" t="s">
        <v>59</v>
      </c>
      <c r="E19" s="5" t="s">
        <v>297</v>
      </c>
      <c r="F19" s="25">
        <f>120/12</f>
        <v>10</v>
      </c>
      <c r="G19" s="25">
        <v>192.83</v>
      </c>
      <c r="H19" s="25">
        <v>192</v>
      </c>
      <c r="I19" s="25">
        <f t="shared" si="0"/>
        <v>1920</v>
      </c>
      <c r="J19" s="28">
        <f t="shared" si="1"/>
        <v>1928.3000000000002</v>
      </c>
    </row>
    <row r="20" spans="1:10" ht="107.25" customHeight="1" x14ac:dyDescent="0.2">
      <c r="A20" s="5" t="s">
        <v>63</v>
      </c>
      <c r="B20" s="5" t="s">
        <v>296</v>
      </c>
      <c r="C20" s="3">
        <v>17</v>
      </c>
      <c r="D20" s="4" t="s">
        <v>60</v>
      </c>
      <c r="E20" s="5" t="s">
        <v>297</v>
      </c>
      <c r="F20" s="25">
        <v>10</v>
      </c>
      <c r="G20" s="25">
        <v>112.86</v>
      </c>
      <c r="H20" s="25">
        <v>109</v>
      </c>
      <c r="I20" s="25">
        <f t="shared" si="0"/>
        <v>1090</v>
      </c>
      <c r="J20" s="28">
        <f t="shared" si="1"/>
        <v>1128.5999999999999</v>
      </c>
    </row>
    <row r="21" spans="1:10" ht="133.5" customHeight="1" x14ac:dyDescent="0.2">
      <c r="A21" s="5" t="s">
        <v>307</v>
      </c>
      <c r="B21" s="5" t="s">
        <v>296</v>
      </c>
      <c r="C21" s="3">
        <v>18</v>
      </c>
      <c r="D21" s="4" t="s">
        <v>308</v>
      </c>
      <c r="E21" s="5" t="s">
        <v>297</v>
      </c>
      <c r="F21" s="25">
        <v>33</v>
      </c>
      <c r="G21" s="25">
        <v>10.32</v>
      </c>
      <c r="H21" s="25">
        <v>9</v>
      </c>
      <c r="I21" s="25">
        <f t="shared" si="0"/>
        <v>297</v>
      </c>
      <c r="J21" s="28">
        <f t="shared" si="1"/>
        <v>340.56</v>
      </c>
    </row>
    <row r="22" spans="1:10" ht="96" customHeight="1" x14ac:dyDescent="0.2">
      <c r="A22" s="5" t="s">
        <v>61</v>
      </c>
      <c r="B22" s="5" t="s">
        <v>296</v>
      </c>
      <c r="C22" s="3">
        <v>19</v>
      </c>
      <c r="D22" s="4" t="s">
        <v>62</v>
      </c>
      <c r="E22" s="5" t="s">
        <v>302</v>
      </c>
      <c r="F22" s="25">
        <v>66</v>
      </c>
      <c r="G22" s="25">
        <v>237.86</v>
      </c>
      <c r="H22" s="25">
        <v>210</v>
      </c>
      <c r="I22" s="25">
        <f t="shared" si="0"/>
        <v>13860</v>
      </c>
      <c r="J22" s="28">
        <f t="shared" si="1"/>
        <v>15698.76</v>
      </c>
    </row>
    <row r="23" spans="1:10" ht="125.25" customHeight="1" x14ac:dyDescent="0.2">
      <c r="A23" s="5" t="s">
        <v>69</v>
      </c>
      <c r="B23" s="5" t="s">
        <v>296</v>
      </c>
      <c r="C23" s="3">
        <v>20</v>
      </c>
      <c r="D23" s="4" t="s">
        <v>309</v>
      </c>
      <c r="E23" s="5" t="s">
        <v>302</v>
      </c>
      <c r="F23" s="25">
        <v>16</v>
      </c>
      <c r="G23" s="25">
        <v>422.92</v>
      </c>
      <c r="H23" s="25">
        <v>369</v>
      </c>
      <c r="I23" s="25">
        <f t="shared" si="0"/>
        <v>5904</v>
      </c>
      <c r="J23" s="28">
        <f t="shared" si="1"/>
        <v>6766.72</v>
      </c>
    </row>
    <row r="24" spans="1:10" ht="15.75" customHeight="1" x14ac:dyDescent="0.2">
      <c r="A24" s="92" t="s">
        <v>23</v>
      </c>
      <c r="B24" s="92"/>
      <c r="C24" s="92"/>
      <c r="D24" s="92"/>
      <c r="E24" s="92"/>
      <c r="F24" s="92"/>
      <c r="G24" s="92"/>
      <c r="H24" s="14"/>
      <c r="I24" s="34">
        <f>SUM(I4:I23)</f>
        <v>60856</v>
      </c>
      <c r="J24" s="15"/>
    </row>
    <row r="26" spans="1:10" ht="15.75" customHeight="1" x14ac:dyDescent="0.2">
      <c r="A26" s="88" t="s">
        <v>310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0" ht="30" x14ac:dyDescent="0.2">
      <c r="A27" s="5">
        <v>72125</v>
      </c>
      <c r="B27" s="5" t="s">
        <v>296</v>
      </c>
      <c r="C27" s="3">
        <v>187</v>
      </c>
      <c r="D27" s="4" t="s">
        <v>237</v>
      </c>
      <c r="E27" s="5" t="s">
        <v>290</v>
      </c>
      <c r="F27" s="25">
        <v>1666</v>
      </c>
      <c r="G27" s="25">
        <v>4.1100000000000003</v>
      </c>
      <c r="H27" s="25">
        <v>1</v>
      </c>
      <c r="I27" s="25">
        <f t="shared" ref="I27:I33" si="2">H27*F27</f>
        <v>1666</v>
      </c>
      <c r="J27" s="28">
        <f t="shared" ref="J27:J41" si="3">F27*G27</f>
        <v>6847.26</v>
      </c>
    </row>
    <row r="28" spans="1:10" ht="60" x14ac:dyDescent="0.2">
      <c r="A28" s="5"/>
      <c r="B28" s="5" t="s">
        <v>296</v>
      </c>
      <c r="C28" s="3">
        <v>188</v>
      </c>
      <c r="D28" s="4" t="s">
        <v>238</v>
      </c>
      <c r="E28" s="5" t="s">
        <v>290</v>
      </c>
      <c r="F28" s="26">
        <v>666</v>
      </c>
      <c r="G28" s="25">
        <v>4.1100000000000003</v>
      </c>
      <c r="H28" s="26">
        <v>2.5</v>
      </c>
      <c r="I28" s="26">
        <f t="shared" si="2"/>
        <v>1665</v>
      </c>
      <c r="J28" s="28">
        <f t="shared" si="3"/>
        <v>2737.26</v>
      </c>
    </row>
    <row r="29" spans="1:10" ht="60" x14ac:dyDescent="0.2">
      <c r="A29" s="5" t="s">
        <v>311</v>
      </c>
      <c r="B29" s="5" t="s">
        <v>296</v>
      </c>
      <c r="C29" s="3">
        <v>189</v>
      </c>
      <c r="D29" s="4" t="s">
        <v>238</v>
      </c>
      <c r="E29" s="5" t="s">
        <v>312</v>
      </c>
      <c r="F29" s="25">
        <v>1666</v>
      </c>
      <c r="G29" s="25">
        <v>8.67</v>
      </c>
      <c r="H29" s="25">
        <v>3</v>
      </c>
      <c r="I29" s="26">
        <f t="shared" si="2"/>
        <v>4998</v>
      </c>
      <c r="J29" s="28">
        <f t="shared" si="3"/>
        <v>14444.22</v>
      </c>
    </row>
    <row r="30" spans="1:10" ht="45" x14ac:dyDescent="0.2">
      <c r="A30" s="5" t="s">
        <v>239</v>
      </c>
      <c r="B30" s="5" t="s">
        <v>296</v>
      </c>
      <c r="C30" s="3">
        <v>190</v>
      </c>
      <c r="D30" s="4" t="s">
        <v>240</v>
      </c>
      <c r="E30" s="5" t="s">
        <v>290</v>
      </c>
      <c r="F30" s="25">
        <f>900/12</f>
        <v>75</v>
      </c>
      <c r="G30" s="25">
        <v>11.66</v>
      </c>
      <c r="H30" s="25">
        <v>7</v>
      </c>
      <c r="I30" s="26">
        <f t="shared" si="2"/>
        <v>525</v>
      </c>
      <c r="J30" s="28">
        <f t="shared" si="3"/>
        <v>874.5</v>
      </c>
    </row>
    <row r="31" spans="1:10" ht="90" x14ac:dyDescent="0.2">
      <c r="A31" s="5" t="s">
        <v>241</v>
      </c>
      <c r="B31" s="5" t="s">
        <v>296</v>
      </c>
      <c r="C31" s="3">
        <v>191</v>
      </c>
      <c r="D31" s="4" t="s">
        <v>242</v>
      </c>
      <c r="E31" s="5" t="s">
        <v>290</v>
      </c>
      <c r="F31" s="25">
        <f>1200/12</f>
        <v>100</v>
      </c>
      <c r="G31" s="25">
        <v>14.87</v>
      </c>
      <c r="H31" s="25">
        <v>8</v>
      </c>
      <c r="I31" s="25">
        <f t="shared" si="2"/>
        <v>800</v>
      </c>
      <c r="J31" s="28">
        <f t="shared" si="3"/>
        <v>1487</v>
      </c>
    </row>
    <row r="32" spans="1:10" ht="45" x14ac:dyDescent="0.2">
      <c r="A32" s="5">
        <v>6082</v>
      </c>
      <c r="B32" s="5" t="s">
        <v>296</v>
      </c>
      <c r="C32" s="3">
        <v>192</v>
      </c>
      <c r="D32" s="4" t="s">
        <v>243</v>
      </c>
      <c r="E32" s="5" t="s">
        <v>290</v>
      </c>
      <c r="F32" s="25">
        <f>1200/12</f>
        <v>100</v>
      </c>
      <c r="G32" s="25">
        <v>9.24</v>
      </c>
      <c r="H32" s="25">
        <v>7</v>
      </c>
      <c r="I32" s="25">
        <f t="shared" si="2"/>
        <v>700</v>
      </c>
      <c r="J32" s="28">
        <f t="shared" si="3"/>
        <v>924</v>
      </c>
    </row>
    <row r="33" spans="1:10" ht="60" x14ac:dyDescent="0.2">
      <c r="A33" s="5">
        <v>6067</v>
      </c>
      <c r="B33" s="5" t="s">
        <v>296</v>
      </c>
      <c r="C33" s="3">
        <v>193</v>
      </c>
      <c r="D33" s="4" t="s">
        <v>244</v>
      </c>
      <c r="E33" s="5" t="s">
        <v>290</v>
      </c>
      <c r="F33" s="25">
        <v>100</v>
      </c>
      <c r="G33" s="25">
        <v>22.51</v>
      </c>
      <c r="H33" s="25">
        <v>10</v>
      </c>
      <c r="I33" s="25">
        <f t="shared" si="2"/>
        <v>1000</v>
      </c>
      <c r="J33" s="28">
        <f t="shared" si="3"/>
        <v>2251</v>
      </c>
    </row>
    <row r="34" spans="1:10" ht="45" x14ac:dyDescent="0.2">
      <c r="A34" s="5" t="s">
        <v>63</v>
      </c>
      <c r="B34" s="5" t="s">
        <v>296</v>
      </c>
      <c r="C34" s="3">
        <v>194</v>
      </c>
      <c r="D34" s="4" t="s">
        <v>245</v>
      </c>
      <c r="E34" s="5" t="s">
        <v>290</v>
      </c>
      <c r="F34" s="25">
        <v>233</v>
      </c>
      <c r="G34" s="25">
        <v>8.52</v>
      </c>
      <c r="H34" s="25">
        <v>2</v>
      </c>
      <c r="I34" s="25">
        <f>F34*H34</f>
        <v>466</v>
      </c>
      <c r="J34" s="28">
        <f t="shared" si="3"/>
        <v>1985.1599999999999</v>
      </c>
    </row>
    <row r="35" spans="1:10" ht="75" x14ac:dyDescent="0.2">
      <c r="A35" s="5" t="s">
        <v>63</v>
      </c>
      <c r="B35" s="5" t="s">
        <v>296</v>
      </c>
      <c r="C35" s="3">
        <v>195</v>
      </c>
      <c r="D35" s="4" t="s">
        <v>313</v>
      </c>
      <c r="E35" s="5" t="s">
        <v>290</v>
      </c>
      <c r="F35" s="25">
        <f>1200/12</f>
        <v>100</v>
      </c>
      <c r="G35" s="25">
        <v>6.31</v>
      </c>
      <c r="H35" s="25">
        <v>4.5</v>
      </c>
      <c r="I35" s="25">
        <f>H35*F35</f>
        <v>450</v>
      </c>
      <c r="J35" s="28">
        <f t="shared" si="3"/>
        <v>631</v>
      </c>
    </row>
    <row r="36" spans="1:10" ht="45" x14ac:dyDescent="0.2">
      <c r="A36" s="5" t="s">
        <v>63</v>
      </c>
      <c r="B36" s="5" t="s">
        <v>296</v>
      </c>
      <c r="C36" s="3">
        <v>196</v>
      </c>
      <c r="D36" s="4" t="s">
        <v>314</v>
      </c>
      <c r="E36" s="5" t="s">
        <v>290</v>
      </c>
      <c r="F36" s="25">
        <f>2400/12</f>
        <v>200</v>
      </c>
      <c r="G36" s="25">
        <v>8.0299999999999994</v>
      </c>
      <c r="H36" s="25">
        <v>5.4</v>
      </c>
      <c r="I36" s="25">
        <f>H36*F36</f>
        <v>1080</v>
      </c>
      <c r="J36" s="28">
        <f t="shared" si="3"/>
        <v>1605.9999999999998</v>
      </c>
    </row>
    <row r="37" spans="1:10" ht="60" x14ac:dyDescent="0.2">
      <c r="A37" s="5" t="s">
        <v>63</v>
      </c>
      <c r="B37" s="5" t="s">
        <v>296</v>
      </c>
      <c r="C37" s="3">
        <v>197</v>
      </c>
      <c r="D37" s="4" t="s">
        <v>315</v>
      </c>
      <c r="E37" s="5" t="s">
        <v>290</v>
      </c>
      <c r="F37" s="25">
        <f>6000/12</f>
        <v>500</v>
      </c>
      <c r="G37" s="25">
        <v>3.87</v>
      </c>
      <c r="H37" s="25">
        <v>1.9</v>
      </c>
      <c r="I37" s="25">
        <f>H37*F37</f>
        <v>950</v>
      </c>
      <c r="J37" s="28">
        <f t="shared" si="3"/>
        <v>1935</v>
      </c>
    </row>
    <row r="38" spans="1:10" ht="60" x14ac:dyDescent="0.2">
      <c r="A38" s="5" t="s">
        <v>63</v>
      </c>
      <c r="B38" s="5" t="s">
        <v>296</v>
      </c>
      <c r="C38" s="3">
        <v>198</v>
      </c>
      <c r="D38" s="4" t="s">
        <v>316</v>
      </c>
      <c r="E38" s="5" t="s">
        <v>290</v>
      </c>
      <c r="F38" s="25">
        <v>83</v>
      </c>
      <c r="G38" s="25">
        <v>58.75</v>
      </c>
      <c r="H38" s="25">
        <v>28</v>
      </c>
      <c r="I38" s="25">
        <f>H38*F38</f>
        <v>2324</v>
      </c>
      <c r="J38" s="28">
        <f t="shared" si="3"/>
        <v>4876.25</v>
      </c>
    </row>
    <row r="39" spans="1:10" ht="60" x14ac:dyDescent="0.2">
      <c r="A39" s="5" t="s">
        <v>63</v>
      </c>
      <c r="B39" s="5" t="s">
        <v>296</v>
      </c>
      <c r="C39" s="3">
        <v>199</v>
      </c>
      <c r="D39" s="4" t="s">
        <v>317</v>
      </c>
      <c r="E39" s="5" t="s">
        <v>290</v>
      </c>
      <c r="F39" s="25">
        <v>83</v>
      </c>
      <c r="G39" s="25">
        <v>42.01</v>
      </c>
      <c r="H39" s="25">
        <v>27</v>
      </c>
      <c r="I39" s="25">
        <f>F39*H39</f>
        <v>2241</v>
      </c>
      <c r="J39" s="28">
        <f t="shared" si="3"/>
        <v>3486.83</v>
      </c>
    </row>
    <row r="40" spans="1:10" ht="60" x14ac:dyDescent="0.2">
      <c r="A40" s="5" t="s">
        <v>63</v>
      </c>
      <c r="B40" s="5" t="s">
        <v>296</v>
      </c>
      <c r="C40" s="3">
        <v>200</v>
      </c>
      <c r="D40" s="4" t="s">
        <v>316</v>
      </c>
      <c r="E40" s="5" t="s">
        <v>290</v>
      </c>
      <c r="F40" s="25">
        <v>83</v>
      </c>
      <c r="G40" s="25">
        <v>58.75</v>
      </c>
      <c r="H40" s="25">
        <v>28</v>
      </c>
      <c r="I40" s="25">
        <f>F40*H40</f>
        <v>2324</v>
      </c>
      <c r="J40" s="28">
        <f t="shared" si="3"/>
        <v>4876.25</v>
      </c>
    </row>
    <row r="41" spans="1:10" ht="60" x14ac:dyDescent="0.2">
      <c r="A41" s="5" t="s">
        <v>63</v>
      </c>
      <c r="B41" s="5" t="s">
        <v>296</v>
      </c>
      <c r="C41" s="3">
        <v>201</v>
      </c>
      <c r="D41" s="4" t="s">
        <v>317</v>
      </c>
      <c r="E41" s="5" t="s">
        <v>290</v>
      </c>
      <c r="F41" s="25">
        <v>83</v>
      </c>
      <c r="G41" s="25">
        <v>42.01</v>
      </c>
      <c r="H41" s="25">
        <v>26</v>
      </c>
      <c r="I41" s="25">
        <f>F41*H41</f>
        <v>2158</v>
      </c>
      <c r="J41" s="28">
        <f t="shared" si="3"/>
        <v>3486.83</v>
      </c>
    </row>
    <row r="42" spans="1:10" ht="15.75" customHeight="1" x14ac:dyDescent="0.2">
      <c r="A42" s="92" t="s">
        <v>250</v>
      </c>
      <c r="B42" s="92"/>
      <c r="C42" s="92"/>
      <c r="D42" s="92"/>
      <c r="E42" s="92"/>
      <c r="F42" s="92"/>
      <c r="G42" s="92"/>
      <c r="H42" s="14"/>
      <c r="I42" s="34">
        <f>SUM(I27:I41)</f>
        <v>23347</v>
      </c>
      <c r="J42" s="15"/>
    </row>
    <row r="43" spans="1:10" ht="15.7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1"/>
    </row>
    <row r="44" spans="1:10" ht="15.75" customHeight="1" x14ac:dyDescent="0.2">
      <c r="A44" s="99" t="s">
        <v>318</v>
      </c>
      <c r="B44" s="99"/>
      <c r="C44" s="99"/>
      <c r="D44" s="99"/>
      <c r="E44" s="99"/>
      <c r="F44" s="99"/>
      <c r="G44" s="99"/>
      <c r="H44" s="99"/>
      <c r="I44" s="99"/>
      <c r="J44" s="99"/>
    </row>
    <row r="45" spans="1:10" ht="60" x14ac:dyDescent="0.2">
      <c r="A45" s="5" t="s">
        <v>78</v>
      </c>
      <c r="B45" s="5" t="s">
        <v>296</v>
      </c>
      <c r="C45" s="3">
        <v>202</v>
      </c>
      <c r="D45" s="4" t="s">
        <v>79</v>
      </c>
      <c r="E45" s="5" t="s">
        <v>290</v>
      </c>
      <c r="F45" s="25">
        <f>1200/12</f>
        <v>100</v>
      </c>
      <c r="G45" s="25">
        <v>59.17</v>
      </c>
      <c r="H45" s="25">
        <v>42</v>
      </c>
      <c r="I45" s="25">
        <f t="shared" ref="I45:I77" si="4">F45*H45</f>
        <v>4200</v>
      </c>
      <c r="J45" s="28">
        <f t="shared" ref="J45:J77" si="5">F45*G45</f>
        <v>5917</v>
      </c>
    </row>
    <row r="46" spans="1:10" ht="105" x14ac:dyDescent="0.2">
      <c r="A46" s="5" t="s">
        <v>319</v>
      </c>
      <c r="B46" s="5" t="s">
        <v>296</v>
      </c>
      <c r="C46" s="3">
        <v>203</v>
      </c>
      <c r="D46" s="4" t="s">
        <v>320</v>
      </c>
      <c r="E46" s="5" t="s">
        <v>290</v>
      </c>
      <c r="F46" s="25">
        <v>416</v>
      </c>
      <c r="G46" s="25">
        <v>0.81</v>
      </c>
      <c r="H46" s="25">
        <v>0.52</v>
      </c>
      <c r="I46" s="25">
        <f t="shared" si="4"/>
        <v>216.32</v>
      </c>
      <c r="J46" s="28">
        <f t="shared" si="5"/>
        <v>336.96000000000004</v>
      </c>
    </row>
    <row r="47" spans="1:10" ht="105" x14ac:dyDescent="0.2">
      <c r="A47" s="5" t="s">
        <v>225</v>
      </c>
      <c r="B47" s="5" t="s">
        <v>296</v>
      </c>
      <c r="C47" s="3">
        <v>204</v>
      </c>
      <c r="D47" s="4" t="s">
        <v>226</v>
      </c>
      <c r="E47" s="5" t="s">
        <v>290</v>
      </c>
      <c r="F47" s="25">
        <f>600/12</f>
        <v>50</v>
      </c>
      <c r="G47" s="25">
        <v>79.67</v>
      </c>
      <c r="H47" s="25">
        <v>0.48</v>
      </c>
      <c r="I47" s="25">
        <f t="shared" si="4"/>
        <v>24</v>
      </c>
      <c r="J47" s="28">
        <f t="shared" si="5"/>
        <v>3983.5</v>
      </c>
    </row>
    <row r="48" spans="1:10" ht="105" x14ac:dyDescent="0.2">
      <c r="A48" s="5" t="s">
        <v>227</v>
      </c>
      <c r="B48" s="5" t="s">
        <v>296</v>
      </c>
      <c r="C48" s="3">
        <v>205</v>
      </c>
      <c r="D48" s="4" t="s">
        <v>228</v>
      </c>
      <c r="E48" s="5" t="s">
        <v>321</v>
      </c>
      <c r="F48" s="25">
        <v>50</v>
      </c>
      <c r="G48" s="25">
        <v>75.77</v>
      </c>
      <c r="H48" s="25">
        <v>52</v>
      </c>
      <c r="I48" s="25">
        <f t="shared" si="4"/>
        <v>2600</v>
      </c>
      <c r="J48" s="28">
        <f t="shared" si="5"/>
        <v>3788.5</v>
      </c>
    </row>
    <row r="49" spans="1:10" ht="135" x14ac:dyDescent="0.2">
      <c r="A49" s="5" t="s">
        <v>229</v>
      </c>
      <c r="B49" s="5" t="s">
        <v>296</v>
      </c>
      <c r="C49" s="3">
        <v>206</v>
      </c>
      <c r="D49" s="4" t="s">
        <v>322</v>
      </c>
      <c r="E49" s="5" t="s">
        <v>321</v>
      </c>
      <c r="F49" s="25">
        <f>600/12</f>
        <v>50</v>
      </c>
      <c r="G49" s="25">
        <v>30.98</v>
      </c>
      <c r="H49" s="25">
        <v>19</v>
      </c>
      <c r="I49" s="25">
        <f t="shared" si="4"/>
        <v>950</v>
      </c>
      <c r="J49" s="28">
        <f t="shared" si="5"/>
        <v>1549</v>
      </c>
    </row>
    <row r="50" spans="1:10" ht="60" x14ac:dyDescent="0.2">
      <c r="A50" s="5" t="s">
        <v>230</v>
      </c>
      <c r="B50" s="5" t="s">
        <v>296</v>
      </c>
      <c r="C50" s="3">
        <v>207</v>
      </c>
      <c r="D50" s="4" t="s">
        <v>231</v>
      </c>
      <c r="E50" s="5" t="s">
        <v>321</v>
      </c>
      <c r="F50" s="25">
        <v>50</v>
      </c>
      <c r="G50" s="25">
        <v>19.59</v>
      </c>
      <c r="H50" s="25">
        <v>8.9</v>
      </c>
      <c r="I50" s="25">
        <f t="shared" si="4"/>
        <v>445</v>
      </c>
      <c r="J50" s="28">
        <f t="shared" si="5"/>
        <v>979.5</v>
      </c>
    </row>
    <row r="51" spans="1:10" ht="45" x14ac:dyDescent="0.2">
      <c r="A51" s="5" t="s">
        <v>323</v>
      </c>
      <c r="B51" s="5" t="s">
        <v>296</v>
      </c>
      <c r="C51" s="3">
        <v>208</v>
      </c>
      <c r="D51" s="4" t="s">
        <v>324</v>
      </c>
      <c r="E51" s="5" t="s">
        <v>321</v>
      </c>
      <c r="F51" s="25">
        <v>50</v>
      </c>
      <c r="G51" s="25">
        <v>17.04</v>
      </c>
      <c r="H51" s="25">
        <v>14</v>
      </c>
      <c r="I51" s="25">
        <f t="shared" si="4"/>
        <v>700</v>
      </c>
      <c r="J51" s="28">
        <f t="shared" si="5"/>
        <v>852</v>
      </c>
    </row>
    <row r="52" spans="1:10" ht="150" x14ac:dyDescent="0.2">
      <c r="A52" s="5" t="s">
        <v>223</v>
      </c>
      <c r="B52" s="5" t="s">
        <v>296</v>
      </c>
      <c r="C52" s="3">
        <v>209</v>
      </c>
      <c r="D52" s="4" t="s">
        <v>224</v>
      </c>
      <c r="E52" s="5" t="s">
        <v>302</v>
      </c>
      <c r="F52" s="25">
        <f>1500/12</f>
        <v>125</v>
      </c>
      <c r="G52" s="25">
        <v>99.56</v>
      </c>
      <c r="H52" s="25">
        <v>60</v>
      </c>
      <c r="I52" s="25">
        <f t="shared" si="4"/>
        <v>7500</v>
      </c>
      <c r="J52" s="28">
        <f t="shared" si="5"/>
        <v>12445</v>
      </c>
    </row>
    <row r="53" spans="1:10" ht="60" x14ac:dyDescent="0.2">
      <c r="A53" s="5">
        <v>73675</v>
      </c>
      <c r="B53" s="5" t="s">
        <v>296</v>
      </c>
      <c r="C53" s="3">
        <v>210</v>
      </c>
      <c r="D53" s="4" t="s">
        <v>258</v>
      </c>
      <c r="E53" s="5" t="s">
        <v>302</v>
      </c>
      <c r="F53" s="26">
        <f>1800/12</f>
        <v>150</v>
      </c>
      <c r="G53" s="26">
        <v>54.95</v>
      </c>
      <c r="H53" s="26">
        <v>26</v>
      </c>
      <c r="I53" s="26">
        <f t="shared" si="4"/>
        <v>3900</v>
      </c>
      <c r="J53" s="28">
        <f t="shared" si="5"/>
        <v>8242.5</v>
      </c>
    </row>
    <row r="54" spans="1:10" ht="90" x14ac:dyDescent="0.2">
      <c r="A54" s="5" t="s">
        <v>259</v>
      </c>
      <c r="B54" s="5" t="s">
        <v>296</v>
      </c>
      <c r="C54" s="3">
        <v>211</v>
      </c>
      <c r="D54" s="4" t="s">
        <v>260</v>
      </c>
      <c r="E54" s="5" t="s">
        <v>302</v>
      </c>
      <c r="F54" s="26">
        <f>1800/12</f>
        <v>150</v>
      </c>
      <c r="G54" s="26">
        <v>28.54</v>
      </c>
      <c r="H54" s="26">
        <v>19</v>
      </c>
      <c r="I54" s="26">
        <f t="shared" si="4"/>
        <v>2850</v>
      </c>
      <c r="J54" s="28">
        <f t="shared" si="5"/>
        <v>4281</v>
      </c>
    </row>
    <row r="55" spans="1:10" ht="105" x14ac:dyDescent="0.2">
      <c r="A55" s="5" t="s">
        <v>325</v>
      </c>
      <c r="B55" s="5" t="s">
        <v>296</v>
      </c>
      <c r="C55" s="3">
        <v>212</v>
      </c>
      <c r="D55" s="4" t="s">
        <v>326</v>
      </c>
      <c r="E55" s="5" t="s">
        <v>302</v>
      </c>
      <c r="F55" s="26">
        <f>1500/12</f>
        <v>125</v>
      </c>
      <c r="G55" s="26">
        <v>47.22</v>
      </c>
      <c r="H55" s="26">
        <v>35</v>
      </c>
      <c r="I55" s="26">
        <f t="shared" si="4"/>
        <v>4375</v>
      </c>
      <c r="J55" s="28">
        <f t="shared" si="5"/>
        <v>5902.5</v>
      </c>
    </row>
    <row r="56" spans="1:10" ht="90" x14ac:dyDescent="0.2">
      <c r="A56" s="5" t="s">
        <v>221</v>
      </c>
      <c r="B56" s="5" t="s">
        <v>296</v>
      </c>
      <c r="C56" s="3">
        <v>213</v>
      </c>
      <c r="D56" s="4" t="s">
        <v>222</v>
      </c>
      <c r="E56" s="5" t="s">
        <v>302</v>
      </c>
      <c r="F56" s="26">
        <f>1200/12</f>
        <v>100</v>
      </c>
      <c r="G56" s="26">
        <v>79.180000000000007</v>
      </c>
      <c r="H56" s="26">
        <v>65</v>
      </c>
      <c r="I56" s="26">
        <f t="shared" si="4"/>
        <v>6500</v>
      </c>
      <c r="J56" s="28">
        <f t="shared" si="5"/>
        <v>7918.0000000000009</v>
      </c>
    </row>
    <row r="57" spans="1:10" ht="75" x14ac:dyDescent="0.2">
      <c r="A57" s="5">
        <v>72185</v>
      </c>
      <c r="B57" s="5" t="s">
        <v>296</v>
      </c>
      <c r="C57" s="3">
        <v>214</v>
      </c>
      <c r="D57" s="4" t="s">
        <v>261</v>
      </c>
      <c r="E57" s="5" t="s">
        <v>302</v>
      </c>
      <c r="F57" s="26">
        <f>900/12</f>
        <v>75</v>
      </c>
      <c r="G57" s="26">
        <v>86.1</v>
      </c>
      <c r="H57" s="26">
        <v>70</v>
      </c>
      <c r="I57" s="26">
        <f t="shared" si="4"/>
        <v>5250</v>
      </c>
      <c r="J57" s="28">
        <f t="shared" si="5"/>
        <v>6457.5</v>
      </c>
    </row>
    <row r="58" spans="1:10" ht="75" x14ac:dyDescent="0.2">
      <c r="A58" s="5" t="s">
        <v>262</v>
      </c>
      <c r="B58" s="5" t="s">
        <v>296</v>
      </c>
      <c r="C58" s="3">
        <v>215</v>
      </c>
      <c r="D58" s="4" t="s">
        <v>263</v>
      </c>
      <c r="E58" s="5" t="s">
        <v>302</v>
      </c>
      <c r="F58" s="26">
        <v>37</v>
      </c>
      <c r="G58" s="26">
        <v>235.44</v>
      </c>
      <c r="H58" s="26">
        <v>203</v>
      </c>
      <c r="I58" s="26">
        <f t="shared" si="4"/>
        <v>7511</v>
      </c>
      <c r="J58" s="28">
        <f t="shared" si="5"/>
        <v>8711.2800000000007</v>
      </c>
    </row>
    <row r="59" spans="1:10" ht="30" x14ac:dyDescent="0.2">
      <c r="A59" s="5" t="s">
        <v>264</v>
      </c>
      <c r="B59" s="5" t="s">
        <v>296</v>
      </c>
      <c r="C59" s="3">
        <v>216</v>
      </c>
      <c r="D59" s="4" t="s">
        <v>327</v>
      </c>
      <c r="E59" s="5" t="s">
        <v>302</v>
      </c>
      <c r="F59" s="26">
        <f>1500/12</f>
        <v>125</v>
      </c>
      <c r="G59" s="26">
        <v>11.64</v>
      </c>
      <c r="H59" s="26">
        <v>9.5</v>
      </c>
      <c r="I59" s="26">
        <f t="shared" si="4"/>
        <v>1187.5</v>
      </c>
      <c r="J59" s="28">
        <f t="shared" si="5"/>
        <v>1455</v>
      </c>
    </row>
    <row r="60" spans="1:10" ht="60" x14ac:dyDescent="0.2">
      <c r="A60" s="5">
        <v>72137</v>
      </c>
      <c r="B60" s="5" t="s">
        <v>296</v>
      </c>
      <c r="C60" s="3">
        <v>217</v>
      </c>
      <c r="D60" s="4" t="s">
        <v>328</v>
      </c>
      <c r="E60" s="5" t="s">
        <v>302</v>
      </c>
      <c r="F60" s="26">
        <f>1500/12</f>
        <v>125</v>
      </c>
      <c r="G60" s="26">
        <v>69.94</v>
      </c>
      <c r="H60" s="26">
        <v>58</v>
      </c>
      <c r="I60" s="26">
        <f t="shared" si="4"/>
        <v>7250</v>
      </c>
      <c r="J60" s="28">
        <f t="shared" si="5"/>
        <v>8742.5</v>
      </c>
    </row>
    <row r="61" spans="1:10" ht="30" x14ac:dyDescent="0.2">
      <c r="A61" s="5" t="s">
        <v>266</v>
      </c>
      <c r="B61" s="5" t="s">
        <v>296</v>
      </c>
      <c r="C61" s="3">
        <v>218</v>
      </c>
      <c r="D61" s="4" t="s">
        <v>329</v>
      </c>
      <c r="E61" s="5" t="s">
        <v>321</v>
      </c>
      <c r="F61" s="26">
        <f>1200/12</f>
        <v>100</v>
      </c>
      <c r="G61" s="26">
        <v>25.33</v>
      </c>
      <c r="H61" s="26">
        <v>22</v>
      </c>
      <c r="I61" s="26">
        <f t="shared" si="4"/>
        <v>2200</v>
      </c>
      <c r="J61" s="28">
        <f t="shared" si="5"/>
        <v>2533</v>
      </c>
    </row>
    <row r="62" spans="1:10" ht="90" x14ac:dyDescent="0.2">
      <c r="A62" s="5" t="s">
        <v>330</v>
      </c>
      <c r="B62" s="5" t="s">
        <v>296</v>
      </c>
      <c r="C62" s="3">
        <v>219</v>
      </c>
      <c r="D62" s="4" t="s">
        <v>331</v>
      </c>
      <c r="E62" s="5" t="s">
        <v>302</v>
      </c>
      <c r="F62" s="26">
        <f>900/12</f>
        <v>75</v>
      </c>
      <c r="G62" s="26">
        <v>13.35</v>
      </c>
      <c r="H62" s="26">
        <v>9</v>
      </c>
      <c r="I62" s="26">
        <f t="shared" si="4"/>
        <v>675</v>
      </c>
      <c r="J62" s="28">
        <f t="shared" si="5"/>
        <v>1001.25</v>
      </c>
    </row>
    <row r="63" spans="1:10" ht="60" x14ac:dyDescent="0.2">
      <c r="A63" s="5" t="s">
        <v>220</v>
      </c>
      <c r="B63" s="5" t="s">
        <v>296</v>
      </c>
      <c r="C63" s="3">
        <v>220</v>
      </c>
      <c r="D63" s="4" t="s">
        <v>332</v>
      </c>
      <c r="E63" s="5" t="s">
        <v>302</v>
      </c>
      <c r="F63" s="26">
        <f>900/12</f>
        <v>75</v>
      </c>
      <c r="G63" s="26">
        <v>33.15</v>
      </c>
      <c r="H63" s="26">
        <v>25</v>
      </c>
      <c r="I63" s="26">
        <f t="shared" si="4"/>
        <v>1875</v>
      </c>
      <c r="J63" s="28">
        <f t="shared" si="5"/>
        <v>2486.25</v>
      </c>
    </row>
    <row r="64" spans="1:10" ht="90" x14ac:dyDescent="0.2">
      <c r="A64" s="5">
        <v>72944</v>
      </c>
      <c r="B64" s="5" t="s">
        <v>296</v>
      </c>
      <c r="C64" s="3">
        <v>221</v>
      </c>
      <c r="D64" s="4" t="s">
        <v>333</v>
      </c>
      <c r="E64" s="5" t="s">
        <v>302</v>
      </c>
      <c r="F64" s="26">
        <f>1800/12</f>
        <v>150</v>
      </c>
      <c r="G64" s="26">
        <v>26.36</v>
      </c>
      <c r="H64" s="26">
        <v>26.3</v>
      </c>
      <c r="I64" s="26">
        <f t="shared" si="4"/>
        <v>3945</v>
      </c>
      <c r="J64" s="28">
        <f t="shared" si="5"/>
        <v>3954</v>
      </c>
    </row>
    <row r="65" spans="1:10" ht="45" x14ac:dyDescent="0.2">
      <c r="A65" s="5">
        <v>72945</v>
      </c>
      <c r="B65" s="5" t="s">
        <v>296</v>
      </c>
      <c r="C65" s="3">
        <v>222</v>
      </c>
      <c r="D65" s="4" t="s">
        <v>334</v>
      </c>
      <c r="E65" s="5" t="s">
        <v>302</v>
      </c>
      <c r="F65" s="26">
        <v>416</v>
      </c>
      <c r="G65" s="26">
        <v>4.08</v>
      </c>
      <c r="H65" s="26">
        <v>3.7</v>
      </c>
      <c r="I65" s="26">
        <f t="shared" si="4"/>
        <v>1539.2</v>
      </c>
      <c r="J65" s="28">
        <f t="shared" si="5"/>
        <v>1697.28</v>
      </c>
    </row>
    <row r="66" spans="1:10" ht="60" x14ac:dyDescent="0.2">
      <c r="A66" s="5">
        <v>72958</v>
      </c>
      <c r="B66" s="5" t="s">
        <v>296</v>
      </c>
      <c r="C66" s="3">
        <v>223</v>
      </c>
      <c r="D66" s="4" t="s">
        <v>335</v>
      </c>
      <c r="E66" s="5" t="s">
        <v>302</v>
      </c>
      <c r="F66" s="26">
        <v>416</v>
      </c>
      <c r="G66" s="26">
        <v>12.87</v>
      </c>
      <c r="H66" s="26">
        <v>10</v>
      </c>
      <c r="I66" s="26">
        <f t="shared" si="4"/>
        <v>4160</v>
      </c>
      <c r="J66" s="28">
        <f t="shared" si="5"/>
        <v>5353.92</v>
      </c>
    </row>
    <row r="67" spans="1:10" ht="75" x14ac:dyDescent="0.2">
      <c r="A67" s="3">
        <v>72965</v>
      </c>
      <c r="B67" s="5" t="s">
        <v>296</v>
      </c>
      <c r="C67" s="3">
        <v>224</v>
      </c>
      <c r="D67" s="16" t="s">
        <v>336</v>
      </c>
      <c r="E67" s="3" t="s">
        <v>337</v>
      </c>
      <c r="F67" s="23">
        <v>208</v>
      </c>
      <c r="G67" s="23">
        <v>241.59</v>
      </c>
      <c r="H67" s="23">
        <v>180</v>
      </c>
      <c r="I67" s="26">
        <f t="shared" si="4"/>
        <v>37440</v>
      </c>
      <c r="J67" s="27">
        <f t="shared" si="5"/>
        <v>50250.720000000001</v>
      </c>
    </row>
    <row r="68" spans="1:10" ht="45" x14ac:dyDescent="0.2">
      <c r="A68" s="5">
        <v>72955</v>
      </c>
      <c r="B68" s="5" t="s">
        <v>296</v>
      </c>
      <c r="C68" s="3">
        <v>225</v>
      </c>
      <c r="D68" s="4" t="s">
        <v>338</v>
      </c>
      <c r="E68" s="5" t="s">
        <v>290</v>
      </c>
      <c r="F68" s="25">
        <f>2400/12</f>
        <v>200</v>
      </c>
      <c r="G68" s="25">
        <v>12.26</v>
      </c>
      <c r="H68" s="25">
        <v>10</v>
      </c>
      <c r="I68" s="26">
        <f t="shared" si="4"/>
        <v>2000</v>
      </c>
      <c r="J68" s="28">
        <f t="shared" si="5"/>
        <v>2452</v>
      </c>
    </row>
    <row r="69" spans="1:10" ht="105" x14ac:dyDescent="0.2">
      <c r="A69" s="5" t="s">
        <v>272</v>
      </c>
      <c r="B69" s="5" t="s">
        <v>296</v>
      </c>
      <c r="C69" s="3">
        <v>226</v>
      </c>
      <c r="D69" s="4" t="s">
        <v>273</v>
      </c>
      <c r="E69" s="5" t="s">
        <v>302</v>
      </c>
      <c r="F69" s="26">
        <f>120/12</f>
        <v>10</v>
      </c>
      <c r="G69" s="26">
        <v>639.73</v>
      </c>
      <c r="H69" s="26">
        <v>610</v>
      </c>
      <c r="I69" s="26">
        <f t="shared" si="4"/>
        <v>6100</v>
      </c>
      <c r="J69" s="28">
        <f t="shared" si="5"/>
        <v>6397.3</v>
      </c>
    </row>
    <row r="70" spans="1:10" ht="105" x14ac:dyDescent="0.2">
      <c r="A70" s="5" t="s">
        <v>274</v>
      </c>
      <c r="B70" s="5" t="s">
        <v>296</v>
      </c>
      <c r="C70" s="3">
        <v>227</v>
      </c>
      <c r="D70" s="4" t="s">
        <v>275</v>
      </c>
      <c r="E70" s="5" t="s">
        <v>7</v>
      </c>
      <c r="F70" s="26">
        <v>10</v>
      </c>
      <c r="G70" s="26">
        <v>15.88</v>
      </c>
      <c r="H70" s="26">
        <v>13</v>
      </c>
      <c r="I70" s="26">
        <f t="shared" si="4"/>
        <v>130</v>
      </c>
      <c r="J70" s="28">
        <f t="shared" si="5"/>
        <v>158.80000000000001</v>
      </c>
    </row>
    <row r="71" spans="1:10" ht="75" x14ac:dyDescent="0.2">
      <c r="A71" s="5" t="s">
        <v>276</v>
      </c>
      <c r="B71" s="5" t="s">
        <v>296</v>
      </c>
      <c r="C71" s="3">
        <v>228</v>
      </c>
      <c r="D71" s="4" t="s">
        <v>277</v>
      </c>
      <c r="E71" s="5" t="s">
        <v>297</v>
      </c>
      <c r="F71" s="26">
        <v>20</v>
      </c>
      <c r="G71" s="26">
        <v>57.27</v>
      </c>
      <c r="H71" s="26">
        <v>50</v>
      </c>
      <c r="I71" s="26">
        <f t="shared" si="4"/>
        <v>1000</v>
      </c>
      <c r="J71" s="28">
        <f t="shared" si="5"/>
        <v>1145.4000000000001</v>
      </c>
    </row>
    <row r="72" spans="1:10" ht="45" x14ac:dyDescent="0.2">
      <c r="A72" s="5" t="s">
        <v>278</v>
      </c>
      <c r="B72" s="5" t="s">
        <v>296</v>
      </c>
      <c r="C72" s="3">
        <v>229</v>
      </c>
      <c r="D72" s="4" t="s">
        <v>279</v>
      </c>
      <c r="E72" s="5" t="s">
        <v>280</v>
      </c>
      <c r="F72" s="26">
        <v>1</v>
      </c>
      <c r="G72" s="26">
        <v>1133.3599999999999</v>
      </c>
      <c r="H72" s="26">
        <v>1010</v>
      </c>
      <c r="I72" s="26">
        <f t="shared" si="4"/>
        <v>1010</v>
      </c>
      <c r="J72" s="28">
        <f t="shared" si="5"/>
        <v>1133.3599999999999</v>
      </c>
    </row>
    <row r="73" spans="1:10" ht="15" x14ac:dyDescent="0.2">
      <c r="A73" s="5" t="s">
        <v>281</v>
      </c>
      <c r="B73" s="5" t="s">
        <v>296</v>
      </c>
      <c r="C73" s="3">
        <v>230</v>
      </c>
      <c r="D73" s="4" t="s">
        <v>282</v>
      </c>
      <c r="E73" s="5" t="s">
        <v>7</v>
      </c>
      <c r="F73" s="26">
        <v>20</v>
      </c>
      <c r="G73" s="26">
        <v>28.51</v>
      </c>
      <c r="H73" s="26">
        <v>25</v>
      </c>
      <c r="I73" s="26">
        <f t="shared" si="4"/>
        <v>500</v>
      </c>
      <c r="J73" s="28">
        <f t="shared" si="5"/>
        <v>570.20000000000005</v>
      </c>
    </row>
    <row r="74" spans="1:10" ht="105" x14ac:dyDescent="0.2">
      <c r="A74" s="5" t="s">
        <v>283</v>
      </c>
      <c r="B74" s="5" t="s">
        <v>296</v>
      </c>
      <c r="C74" s="3">
        <v>231</v>
      </c>
      <c r="D74" s="4" t="s">
        <v>284</v>
      </c>
      <c r="E74" s="5" t="s">
        <v>11</v>
      </c>
      <c r="F74" s="26">
        <v>12</v>
      </c>
      <c r="G74" s="26">
        <v>404.63</v>
      </c>
      <c r="H74" s="26">
        <v>319</v>
      </c>
      <c r="I74" s="26">
        <f t="shared" si="4"/>
        <v>3828</v>
      </c>
      <c r="J74" s="28">
        <f t="shared" si="5"/>
        <v>4855.5599999999995</v>
      </c>
    </row>
    <row r="75" spans="1:10" ht="75" x14ac:dyDescent="0.2">
      <c r="A75" s="5" t="s">
        <v>216</v>
      </c>
      <c r="B75" s="5" t="s">
        <v>296</v>
      </c>
      <c r="C75" s="3">
        <v>232</v>
      </c>
      <c r="D75" s="4" t="s">
        <v>217</v>
      </c>
      <c r="E75" s="5" t="s">
        <v>11</v>
      </c>
      <c r="F75" s="26">
        <v>20</v>
      </c>
      <c r="G75" s="26">
        <v>119.84</v>
      </c>
      <c r="H75" s="26">
        <v>104</v>
      </c>
      <c r="I75" s="26">
        <f t="shared" si="4"/>
        <v>2080</v>
      </c>
      <c r="J75" s="28">
        <f t="shared" si="5"/>
        <v>2396.8000000000002</v>
      </c>
    </row>
    <row r="76" spans="1:10" ht="75" x14ac:dyDescent="0.2">
      <c r="A76" s="5" t="s">
        <v>218</v>
      </c>
      <c r="B76" s="5" t="s">
        <v>296</v>
      </c>
      <c r="C76" s="3">
        <v>233</v>
      </c>
      <c r="D76" s="4" t="s">
        <v>219</v>
      </c>
      <c r="E76" s="5" t="s">
        <v>11</v>
      </c>
      <c r="F76" s="26">
        <v>20</v>
      </c>
      <c r="G76" s="26">
        <v>73.31</v>
      </c>
      <c r="H76" s="26">
        <v>64</v>
      </c>
      <c r="I76" s="26">
        <f t="shared" si="4"/>
        <v>1280</v>
      </c>
      <c r="J76" s="28">
        <f t="shared" si="5"/>
        <v>1466.2</v>
      </c>
    </row>
    <row r="77" spans="1:10" ht="45" x14ac:dyDescent="0.2">
      <c r="A77" s="5" t="s">
        <v>339</v>
      </c>
      <c r="B77" s="5" t="s">
        <v>296</v>
      </c>
      <c r="C77" s="3">
        <v>234</v>
      </c>
      <c r="D77" s="4" t="s">
        <v>340</v>
      </c>
      <c r="E77" s="5" t="s">
        <v>7</v>
      </c>
      <c r="F77" s="26">
        <v>8</v>
      </c>
      <c r="G77" s="26">
        <v>266.04000000000002</v>
      </c>
      <c r="H77" s="26">
        <v>180</v>
      </c>
      <c r="I77" s="26">
        <f t="shared" si="4"/>
        <v>1440</v>
      </c>
      <c r="J77" s="28">
        <f t="shared" si="5"/>
        <v>2128.3200000000002</v>
      </c>
    </row>
    <row r="78" spans="1:10" ht="15.75" customHeight="1" x14ac:dyDescent="0.2">
      <c r="A78" s="92" t="s">
        <v>268</v>
      </c>
      <c r="B78" s="92"/>
      <c r="C78" s="92"/>
      <c r="D78" s="92"/>
      <c r="E78" s="92"/>
      <c r="F78" s="92"/>
      <c r="G78" s="92"/>
      <c r="H78" s="14"/>
      <c r="I78" s="34">
        <f>SUM(I45:I77)</f>
        <v>126661.02</v>
      </c>
      <c r="J78" s="35"/>
    </row>
    <row r="80" spans="1:10" ht="15.75" hidden="1" customHeight="1" x14ac:dyDescent="0.2">
      <c r="A80" s="86" t="s">
        <v>341</v>
      </c>
      <c r="B80" s="86"/>
      <c r="C80" s="86"/>
      <c r="D80" s="86"/>
      <c r="E80" s="86"/>
      <c r="F80" s="86"/>
      <c r="G80" s="86"/>
      <c r="H80" s="86"/>
      <c r="I80" s="86"/>
      <c r="J80" s="86"/>
    </row>
    <row r="81" spans="1:10" ht="63" hidden="1" x14ac:dyDescent="0.2">
      <c r="A81" s="2" t="s">
        <v>4</v>
      </c>
      <c r="B81" s="2"/>
      <c r="C81" s="32" t="s">
        <v>5</v>
      </c>
      <c r="D81" s="2" t="s">
        <v>6</v>
      </c>
      <c r="E81" s="2" t="s">
        <v>7</v>
      </c>
      <c r="F81" s="2" t="s">
        <v>8</v>
      </c>
      <c r="G81" s="2" t="s">
        <v>292</v>
      </c>
      <c r="H81" s="2"/>
      <c r="I81" s="2"/>
      <c r="J81" s="2" t="s">
        <v>342</v>
      </c>
    </row>
    <row r="82" spans="1:10" ht="15.75" customHeight="1" x14ac:dyDescent="0.2">
      <c r="A82" s="88" t="s">
        <v>343</v>
      </c>
      <c r="B82" s="88"/>
      <c r="C82" s="88"/>
      <c r="D82" s="88"/>
      <c r="E82" s="88"/>
      <c r="F82" s="88"/>
      <c r="G82" s="88"/>
      <c r="H82" s="88"/>
      <c r="I82" s="88"/>
      <c r="J82" s="88"/>
    </row>
    <row r="83" spans="1:10" ht="45" x14ac:dyDescent="0.2">
      <c r="A83" s="5" t="s">
        <v>63</v>
      </c>
      <c r="B83" s="5" t="s">
        <v>296</v>
      </c>
      <c r="C83" s="3">
        <v>284</v>
      </c>
      <c r="D83" s="4" t="s">
        <v>344</v>
      </c>
      <c r="E83" s="5" t="s">
        <v>86</v>
      </c>
      <c r="F83" s="25">
        <v>12</v>
      </c>
      <c r="G83" s="25">
        <v>291.2</v>
      </c>
      <c r="H83" s="25">
        <v>250</v>
      </c>
      <c r="I83" s="25">
        <f t="shared" ref="I83:I106" si="6">H83*F83</f>
        <v>3000</v>
      </c>
      <c r="J83" s="28">
        <f t="shared" ref="J83:J106" si="7">F83*G83</f>
        <v>3494.3999999999996</v>
      </c>
    </row>
    <row r="84" spans="1:10" ht="30" x14ac:dyDescent="0.2">
      <c r="A84" s="5" t="s">
        <v>63</v>
      </c>
      <c r="B84" s="5" t="s">
        <v>296</v>
      </c>
      <c r="C84" s="3">
        <v>285</v>
      </c>
      <c r="D84" s="4" t="s">
        <v>345</v>
      </c>
      <c r="E84" s="5" t="s">
        <v>7</v>
      </c>
      <c r="F84" s="25">
        <v>16</v>
      </c>
      <c r="G84" s="25">
        <v>91.96</v>
      </c>
      <c r="H84" s="25">
        <v>74.5</v>
      </c>
      <c r="I84" s="25">
        <f t="shared" si="6"/>
        <v>1192</v>
      </c>
      <c r="J84" s="28">
        <f t="shared" si="7"/>
        <v>1471.36</v>
      </c>
    </row>
    <row r="85" spans="1:10" ht="30" x14ac:dyDescent="0.2">
      <c r="A85" s="5" t="s">
        <v>63</v>
      </c>
      <c r="B85" s="5" t="s">
        <v>296</v>
      </c>
      <c r="C85" s="3">
        <v>286</v>
      </c>
      <c r="D85" s="4" t="s">
        <v>346</v>
      </c>
      <c r="E85" s="5" t="s">
        <v>7</v>
      </c>
      <c r="F85" s="25">
        <v>16</v>
      </c>
      <c r="G85" s="25">
        <v>105.32</v>
      </c>
      <c r="H85" s="25">
        <v>84.5</v>
      </c>
      <c r="I85" s="25">
        <f t="shared" si="6"/>
        <v>1352</v>
      </c>
      <c r="J85" s="28">
        <f t="shared" si="7"/>
        <v>1685.12</v>
      </c>
    </row>
    <row r="86" spans="1:10" ht="30" x14ac:dyDescent="0.2">
      <c r="A86" s="5">
        <v>84044</v>
      </c>
      <c r="B86" s="5" t="s">
        <v>296</v>
      </c>
      <c r="C86" s="3">
        <v>287</v>
      </c>
      <c r="D86" s="4" t="s">
        <v>347</v>
      </c>
      <c r="E86" s="5" t="s">
        <v>13</v>
      </c>
      <c r="F86" s="25">
        <v>20</v>
      </c>
      <c r="G86" s="25">
        <v>154.33000000000001</v>
      </c>
      <c r="H86" s="25">
        <v>130</v>
      </c>
      <c r="I86" s="25">
        <f t="shared" si="6"/>
        <v>2600</v>
      </c>
      <c r="J86" s="28">
        <f t="shared" si="7"/>
        <v>3086.6000000000004</v>
      </c>
    </row>
    <row r="87" spans="1:10" ht="30" x14ac:dyDescent="0.2">
      <c r="A87" s="5" t="s">
        <v>63</v>
      </c>
      <c r="B87" s="5" t="s">
        <v>296</v>
      </c>
      <c r="C87" s="3">
        <v>288</v>
      </c>
      <c r="D87" s="4" t="s">
        <v>348</v>
      </c>
      <c r="E87" s="5" t="s">
        <v>86</v>
      </c>
      <c r="F87" s="25">
        <f>900/12</f>
        <v>75</v>
      </c>
      <c r="G87" s="25">
        <v>28.81</v>
      </c>
      <c r="H87" s="25">
        <v>28.8</v>
      </c>
      <c r="I87" s="25">
        <f t="shared" si="6"/>
        <v>2160</v>
      </c>
      <c r="J87" s="28">
        <f t="shared" si="7"/>
        <v>2160.75</v>
      </c>
    </row>
    <row r="88" spans="1:10" ht="45" x14ac:dyDescent="0.2">
      <c r="A88" s="5" t="s">
        <v>199</v>
      </c>
      <c r="B88" s="5" t="s">
        <v>296</v>
      </c>
      <c r="C88" s="3">
        <v>289</v>
      </c>
      <c r="D88" s="4" t="s">
        <v>349</v>
      </c>
      <c r="E88" s="5" t="s">
        <v>7</v>
      </c>
      <c r="F88" s="25">
        <v>12</v>
      </c>
      <c r="G88" s="25">
        <v>264.7</v>
      </c>
      <c r="H88" s="25">
        <v>210</v>
      </c>
      <c r="I88" s="25">
        <f t="shared" si="6"/>
        <v>2520</v>
      </c>
      <c r="J88" s="28">
        <f t="shared" si="7"/>
        <v>3176.3999999999996</v>
      </c>
    </row>
    <row r="89" spans="1:10" ht="60" x14ac:dyDescent="0.2">
      <c r="A89" s="5" t="s">
        <v>350</v>
      </c>
      <c r="B89" s="5" t="s">
        <v>296</v>
      </c>
      <c r="C89" s="3">
        <v>290</v>
      </c>
      <c r="D89" s="4" t="s">
        <v>351</v>
      </c>
      <c r="E89" s="5" t="s">
        <v>7</v>
      </c>
      <c r="F89" s="25">
        <v>4</v>
      </c>
      <c r="G89" s="25">
        <v>1032.8499999999999</v>
      </c>
      <c r="H89" s="25">
        <v>900</v>
      </c>
      <c r="I89" s="25">
        <f t="shared" si="6"/>
        <v>3600</v>
      </c>
      <c r="J89" s="28">
        <f t="shared" si="7"/>
        <v>4131.3999999999996</v>
      </c>
    </row>
    <row r="90" spans="1:10" ht="30" x14ac:dyDescent="0.2">
      <c r="A90" s="5" t="s">
        <v>63</v>
      </c>
      <c r="B90" s="5" t="s">
        <v>296</v>
      </c>
      <c r="C90" s="3">
        <v>291</v>
      </c>
      <c r="D90" s="4" t="s">
        <v>65</v>
      </c>
      <c r="E90" s="5" t="s">
        <v>86</v>
      </c>
      <c r="F90" s="25">
        <v>33</v>
      </c>
      <c r="G90" s="25">
        <v>183.92</v>
      </c>
      <c r="H90" s="25">
        <v>160</v>
      </c>
      <c r="I90" s="25">
        <f t="shared" si="6"/>
        <v>5280</v>
      </c>
      <c r="J90" s="28">
        <f t="shared" si="7"/>
        <v>6069.36</v>
      </c>
    </row>
    <row r="91" spans="1:10" ht="30" x14ac:dyDescent="0.2">
      <c r="A91" s="5" t="s">
        <v>63</v>
      </c>
      <c r="B91" s="5" t="s">
        <v>296</v>
      </c>
      <c r="C91" s="3">
        <v>292</v>
      </c>
      <c r="D91" s="4" t="s">
        <v>352</v>
      </c>
      <c r="E91" s="5" t="s">
        <v>7</v>
      </c>
      <c r="F91" s="25">
        <v>12</v>
      </c>
      <c r="G91" s="25">
        <v>350.97</v>
      </c>
      <c r="H91" s="25">
        <v>310</v>
      </c>
      <c r="I91" s="25">
        <f t="shared" si="6"/>
        <v>3720</v>
      </c>
      <c r="J91" s="28">
        <f t="shared" si="7"/>
        <v>4211.6400000000003</v>
      </c>
    </row>
    <row r="92" spans="1:10" ht="30" x14ac:dyDescent="0.2">
      <c r="A92" s="5" t="s">
        <v>63</v>
      </c>
      <c r="B92" s="5" t="s">
        <v>296</v>
      </c>
      <c r="C92" s="3">
        <v>293</v>
      </c>
      <c r="D92" s="4" t="s">
        <v>353</v>
      </c>
      <c r="E92" s="5" t="s">
        <v>7</v>
      </c>
      <c r="F92" s="25">
        <v>12</v>
      </c>
      <c r="G92" s="25">
        <v>53.64</v>
      </c>
      <c r="H92" s="25">
        <v>45</v>
      </c>
      <c r="I92" s="25">
        <f t="shared" si="6"/>
        <v>540</v>
      </c>
      <c r="J92" s="28">
        <f t="shared" si="7"/>
        <v>643.68000000000006</v>
      </c>
    </row>
    <row r="93" spans="1:10" ht="30" x14ac:dyDescent="0.2">
      <c r="A93" s="5" t="s">
        <v>63</v>
      </c>
      <c r="B93" s="5" t="s">
        <v>296</v>
      </c>
      <c r="C93" s="3">
        <v>294</v>
      </c>
      <c r="D93" s="4" t="s">
        <v>354</v>
      </c>
      <c r="E93" s="5" t="s">
        <v>7</v>
      </c>
      <c r="F93" s="25">
        <v>41</v>
      </c>
      <c r="G93" s="25">
        <v>61.31</v>
      </c>
      <c r="H93" s="25">
        <v>55</v>
      </c>
      <c r="I93" s="25">
        <f t="shared" si="6"/>
        <v>2255</v>
      </c>
      <c r="J93" s="28">
        <f t="shared" si="7"/>
        <v>2513.71</v>
      </c>
    </row>
    <row r="94" spans="1:10" ht="30" x14ac:dyDescent="0.2">
      <c r="A94" s="5">
        <v>84132</v>
      </c>
      <c r="B94" s="5" t="s">
        <v>296</v>
      </c>
      <c r="C94" s="3">
        <v>295</v>
      </c>
      <c r="D94" s="4" t="s">
        <v>66</v>
      </c>
      <c r="E94" s="5" t="s">
        <v>13</v>
      </c>
      <c r="F94" s="25">
        <v>41</v>
      </c>
      <c r="G94" s="25">
        <v>106.4</v>
      </c>
      <c r="H94" s="25">
        <v>90</v>
      </c>
      <c r="I94" s="25">
        <f t="shared" si="6"/>
        <v>3690</v>
      </c>
      <c r="J94" s="28">
        <f t="shared" si="7"/>
        <v>4362.4000000000005</v>
      </c>
    </row>
    <row r="95" spans="1:10" ht="45" x14ac:dyDescent="0.2">
      <c r="A95" s="5" t="s">
        <v>63</v>
      </c>
      <c r="B95" s="5" t="s">
        <v>296</v>
      </c>
      <c r="C95" s="3">
        <v>296</v>
      </c>
      <c r="D95" s="4" t="s">
        <v>355</v>
      </c>
      <c r="E95" s="5" t="s">
        <v>68</v>
      </c>
      <c r="F95" s="25">
        <f>900/12</f>
        <v>75</v>
      </c>
      <c r="G95" s="25">
        <v>22.99</v>
      </c>
      <c r="H95" s="25">
        <v>18</v>
      </c>
      <c r="I95" s="25">
        <f t="shared" si="6"/>
        <v>1350</v>
      </c>
      <c r="J95" s="28">
        <f t="shared" si="7"/>
        <v>1724.2499999999998</v>
      </c>
    </row>
    <row r="96" spans="1:10" ht="30" x14ac:dyDescent="0.2">
      <c r="A96" s="3" t="s">
        <v>63</v>
      </c>
      <c r="B96" s="5" t="s">
        <v>296</v>
      </c>
      <c r="C96" s="3">
        <v>297</v>
      </c>
      <c r="D96" s="16" t="s">
        <v>356</v>
      </c>
      <c r="E96" s="3" t="s">
        <v>68</v>
      </c>
      <c r="F96" s="24">
        <v>41</v>
      </c>
      <c r="G96" s="24">
        <v>65.72</v>
      </c>
      <c r="H96" s="24">
        <v>55</v>
      </c>
      <c r="I96" s="25">
        <f t="shared" si="6"/>
        <v>2255</v>
      </c>
      <c r="J96" s="27">
        <f t="shared" si="7"/>
        <v>2694.52</v>
      </c>
    </row>
    <row r="97" spans="1:10" ht="45" x14ac:dyDescent="0.2">
      <c r="A97" s="3" t="s">
        <v>63</v>
      </c>
      <c r="B97" s="5" t="s">
        <v>296</v>
      </c>
      <c r="C97" s="3">
        <v>298</v>
      </c>
      <c r="D97" s="16" t="s">
        <v>357</v>
      </c>
      <c r="E97" s="3" t="s">
        <v>68</v>
      </c>
      <c r="F97" s="24">
        <v>66</v>
      </c>
      <c r="G97" s="24">
        <v>27.59</v>
      </c>
      <c r="H97" s="24">
        <v>22</v>
      </c>
      <c r="I97" s="25">
        <f t="shared" si="6"/>
        <v>1452</v>
      </c>
      <c r="J97" s="27">
        <f t="shared" si="7"/>
        <v>1820.94</v>
      </c>
    </row>
    <row r="98" spans="1:10" ht="30" x14ac:dyDescent="0.2">
      <c r="A98" s="5" t="s">
        <v>63</v>
      </c>
      <c r="B98" s="5" t="s">
        <v>296</v>
      </c>
      <c r="C98" s="3">
        <v>299</v>
      </c>
      <c r="D98" s="4" t="s">
        <v>67</v>
      </c>
      <c r="E98" s="5" t="s">
        <v>68</v>
      </c>
      <c r="F98" s="25">
        <v>33</v>
      </c>
      <c r="G98" s="25">
        <v>76.63</v>
      </c>
      <c r="H98" s="25">
        <v>65</v>
      </c>
      <c r="I98" s="25">
        <f t="shared" si="6"/>
        <v>2145</v>
      </c>
      <c r="J98" s="28">
        <f t="shared" si="7"/>
        <v>2528.79</v>
      </c>
    </row>
    <row r="99" spans="1:10" ht="30" x14ac:dyDescent="0.2">
      <c r="A99" s="5" t="s">
        <v>63</v>
      </c>
      <c r="B99" s="5" t="s">
        <v>296</v>
      </c>
      <c r="C99" s="3">
        <v>300</v>
      </c>
      <c r="D99" s="4" t="s">
        <v>358</v>
      </c>
      <c r="E99" s="5" t="s">
        <v>86</v>
      </c>
      <c r="F99" s="25">
        <v>33</v>
      </c>
      <c r="G99" s="25">
        <v>692.75</v>
      </c>
      <c r="H99" s="25">
        <v>580</v>
      </c>
      <c r="I99" s="25">
        <f t="shared" si="6"/>
        <v>19140</v>
      </c>
      <c r="J99" s="28">
        <f t="shared" si="7"/>
        <v>22860.75</v>
      </c>
    </row>
    <row r="100" spans="1:10" ht="30" x14ac:dyDescent="0.2">
      <c r="A100" s="5" t="s">
        <v>63</v>
      </c>
      <c r="B100" s="5" t="s">
        <v>296</v>
      </c>
      <c r="C100" s="3">
        <v>301</v>
      </c>
      <c r="D100" s="4" t="s">
        <v>359</v>
      </c>
      <c r="E100" s="5" t="s">
        <v>7</v>
      </c>
      <c r="F100" s="25">
        <v>66</v>
      </c>
      <c r="G100" s="25">
        <v>15.33</v>
      </c>
      <c r="H100" s="25">
        <v>15.3</v>
      </c>
      <c r="I100" s="25">
        <f t="shared" si="6"/>
        <v>1009.8000000000001</v>
      </c>
      <c r="J100" s="28">
        <f t="shared" si="7"/>
        <v>1011.78</v>
      </c>
    </row>
    <row r="101" spans="1:10" ht="30" x14ac:dyDescent="0.2">
      <c r="A101" s="5" t="s">
        <v>63</v>
      </c>
      <c r="B101" s="5" t="s">
        <v>296</v>
      </c>
      <c r="C101" s="3">
        <v>302</v>
      </c>
      <c r="D101" s="4" t="s">
        <v>360</v>
      </c>
      <c r="E101" s="5" t="s">
        <v>7</v>
      </c>
      <c r="F101" s="25">
        <v>66</v>
      </c>
      <c r="G101" s="25">
        <v>22.99</v>
      </c>
      <c r="H101" s="25">
        <v>18</v>
      </c>
      <c r="I101" s="25">
        <f t="shared" si="6"/>
        <v>1188</v>
      </c>
      <c r="J101" s="28">
        <f t="shared" si="7"/>
        <v>1517.34</v>
      </c>
    </row>
    <row r="102" spans="1:10" ht="30" x14ac:dyDescent="0.2">
      <c r="A102" s="5">
        <v>72091</v>
      </c>
      <c r="B102" s="5" t="s">
        <v>296</v>
      </c>
      <c r="C102" s="3">
        <v>303</v>
      </c>
      <c r="D102" s="4" t="s">
        <v>361</v>
      </c>
      <c r="E102" s="5" t="s">
        <v>86</v>
      </c>
      <c r="F102" s="25">
        <v>666</v>
      </c>
      <c r="G102" s="25">
        <v>19.88</v>
      </c>
      <c r="H102" s="25">
        <v>15</v>
      </c>
      <c r="I102" s="25">
        <f t="shared" si="6"/>
        <v>9990</v>
      </c>
      <c r="J102" s="28">
        <f t="shared" si="7"/>
        <v>13240.08</v>
      </c>
    </row>
    <row r="103" spans="1:10" ht="45" x14ac:dyDescent="0.2">
      <c r="A103" s="5" t="s">
        <v>63</v>
      </c>
      <c r="B103" s="5" t="s">
        <v>296</v>
      </c>
      <c r="C103" s="3">
        <v>304</v>
      </c>
      <c r="D103" s="4" t="s">
        <v>362</v>
      </c>
      <c r="E103" s="5" t="s">
        <v>86</v>
      </c>
      <c r="F103" s="25">
        <v>83</v>
      </c>
      <c r="G103" s="25">
        <v>28.81</v>
      </c>
      <c r="H103" s="25">
        <v>23</v>
      </c>
      <c r="I103" s="25">
        <f t="shared" si="6"/>
        <v>1909</v>
      </c>
      <c r="J103" s="28">
        <f t="shared" si="7"/>
        <v>2391.23</v>
      </c>
    </row>
    <row r="104" spans="1:10" ht="15" x14ac:dyDescent="0.2">
      <c r="A104" s="5" t="s">
        <v>63</v>
      </c>
      <c r="B104" s="5" t="s">
        <v>296</v>
      </c>
      <c r="C104" s="3">
        <v>305</v>
      </c>
      <c r="D104" s="4" t="s">
        <v>215</v>
      </c>
      <c r="E104" s="5" t="s">
        <v>363</v>
      </c>
      <c r="F104" s="25">
        <v>116</v>
      </c>
      <c r="G104" s="25">
        <v>147.13</v>
      </c>
      <c r="H104" s="25">
        <v>110</v>
      </c>
      <c r="I104" s="25">
        <f t="shared" si="6"/>
        <v>12760</v>
      </c>
      <c r="J104" s="28">
        <f t="shared" si="7"/>
        <v>17067.079999999998</v>
      </c>
    </row>
    <row r="105" spans="1:10" ht="30" x14ac:dyDescent="0.2">
      <c r="A105" s="5" t="s">
        <v>63</v>
      </c>
      <c r="B105" s="5" t="s">
        <v>296</v>
      </c>
      <c r="C105" s="3">
        <v>306</v>
      </c>
      <c r="D105" s="4" t="s">
        <v>364</v>
      </c>
      <c r="E105" s="5" t="s">
        <v>7</v>
      </c>
      <c r="F105" s="25">
        <f>600/12</f>
        <v>50</v>
      </c>
      <c r="G105" s="25">
        <v>122.61</v>
      </c>
      <c r="H105" s="25">
        <v>100</v>
      </c>
      <c r="I105" s="25">
        <f t="shared" si="6"/>
        <v>5000</v>
      </c>
      <c r="J105" s="28">
        <f t="shared" si="7"/>
        <v>6130.5</v>
      </c>
    </row>
    <row r="106" spans="1:10" ht="75" x14ac:dyDescent="0.2">
      <c r="A106" s="5" t="s">
        <v>63</v>
      </c>
      <c r="B106" s="5" t="s">
        <v>296</v>
      </c>
      <c r="C106" s="3">
        <v>307</v>
      </c>
      <c r="D106" s="4" t="s">
        <v>365</v>
      </c>
      <c r="E106" s="5" t="s">
        <v>7</v>
      </c>
      <c r="F106" s="25">
        <v>4</v>
      </c>
      <c r="G106" s="25">
        <v>85.83</v>
      </c>
      <c r="H106" s="25">
        <v>80</v>
      </c>
      <c r="I106" s="25">
        <f t="shared" si="6"/>
        <v>320</v>
      </c>
      <c r="J106" s="28">
        <f t="shared" si="7"/>
        <v>343.32</v>
      </c>
    </row>
    <row r="107" spans="1:10" ht="15.75" customHeight="1" x14ac:dyDescent="0.2">
      <c r="A107" s="92" t="s">
        <v>366</v>
      </c>
      <c r="B107" s="92"/>
      <c r="C107" s="92"/>
      <c r="D107" s="92"/>
      <c r="E107" s="92"/>
      <c r="F107" s="92"/>
      <c r="G107" s="92"/>
      <c r="H107" s="14"/>
      <c r="I107" s="22">
        <f>SUM(I83:I106)</f>
        <v>90427.8</v>
      </c>
      <c r="J107" s="15"/>
    </row>
    <row r="108" spans="1:10" ht="15" x14ac:dyDescent="0.2">
      <c r="A108" s="5"/>
      <c r="B108" s="5"/>
      <c r="C108" s="3"/>
      <c r="D108" s="4"/>
      <c r="E108" s="5"/>
      <c r="F108" s="25"/>
      <c r="G108" s="25"/>
      <c r="H108" s="25"/>
      <c r="I108" s="25"/>
      <c r="J108" s="28"/>
    </row>
    <row r="109" spans="1:10" ht="15.75" customHeight="1" x14ac:dyDescent="0.2">
      <c r="A109" s="97" t="s">
        <v>367</v>
      </c>
      <c r="B109" s="97"/>
      <c r="C109" s="97"/>
      <c r="D109" s="97"/>
      <c r="E109" s="97"/>
      <c r="F109" s="97"/>
      <c r="G109" s="97"/>
      <c r="H109" s="97"/>
      <c r="I109" s="97"/>
      <c r="J109" s="97"/>
    </row>
    <row r="110" spans="1:10" ht="63" x14ac:dyDescent="0.2">
      <c r="A110" s="2" t="s">
        <v>4</v>
      </c>
      <c r="B110" s="2"/>
      <c r="C110" s="32" t="s">
        <v>5</v>
      </c>
      <c r="D110" s="2" t="s">
        <v>6</v>
      </c>
      <c r="E110" s="2" t="s">
        <v>7</v>
      </c>
      <c r="F110" s="2" t="s">
        <v>8</v>
      </c>
      <c r="G110" s="2" t="s">
        <v>292</v>
      </c>
      <c r="H110" s="2"/>
      <c r="I110" s="2"/>
      <c r="J110" s="2" t="s">
        <v>342</v>
      </c>
    </row>
    <row r="111" spans="1:10" ht="15.75" customHeight="1" x14ac:dyDescent="0.2">
      <c r="A111" s="88" t="s">
        <v>368</v>
      </c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1:10" ht="135" x14ac:dyDescent="0.2">
      <c r="A112" s="5" t="s">
        <v>63</v>
      </c>
      <c r="B112" s="5" t="s">
        <v>296</v>
      </c>
      <c r="C112" s="3">
        <v>308</v>
      </c>
      <c r="D112" s="4" t="s">
        <v>270</v>
      </c>
      <c r="E112" s="5" t="s">
        <v>7</v>
      </c>
      <c r="F112" s="25">
        <v>1</v>
      </c>
      <c r="G112" s="25">
        <v>2400</v>
      </c>
      <c r="H112" s="25">
        <v>2030</v>
      </c>
      <c r="I112" s="25">
        <f>H112*F112</f>
        <v>2030</v>
      </c>
      <c r="J112" s="28">
        <f>F112*G112</f>
        <v>2400</v>
      </c>
    </row>
    <row r="113" spans="1:12" ht="105" x14ac:dyDescent="0.2">
      <c r="A113" s="5" t="s">
        <v>63</v>
      </c>
      <c r="B113" s="5" t="s">
        <v>296</v>
      </c>
      <c r="C113" s="3">
        <v>309</v>
      </c>
      <c r="D113" s="4" t="s">
        <v>271</v>
      </c>
      <c r="E113" s="5" t="s">
        <v>7</v>
      </c>
      <c r="F113" s="25">
        <v>1</v>
      </c>
      <c r="G113" s="25">
        <v>500</v>
      </c>
      <c r="H113" s="25">
        <v>400</v>
      </c>
      <c r="I113" s="25">
        <f>H113*F113</f>
        <v>400</v>
      </c>
      <c r="J113" s="28">
        <f>F113*G113</f>
        <v>500</v>
      </c>
    </row>
    <row r="114" spans="1:12" ht="15" x14ac:dyDescent="0.2">
      <c r="A114" s="5"/>
      <c r="B114" s="5"/>
      <c r="C114" s="3"/>
      <c r="D114" s="4"/>
      <c r="E114" s="5"/>
      <c r="F114" s="25"/>
      <c r="G114" s="25"/>
      <c r="H114" s="25"/>
      <c r="I114" s="25"/>
      <c r="J114" s="28"/>
    </row>
    <row r="115" spans="1:12" ht="15.75" customHeight="1" x14ac:dyDescent="0.2">
      <c r="A115" s="92" t="s">
        <v>369</v>
      </c>
      <c r="B115" s="92"/>
      <c r="C115" s="92"/>
      <c r="D115" s="92"/>
      <c r="E115" s="92"/>
      <c r="F115" s="92"/>
      <c r="G115" s="92"/>
      <c r="H115" s="14"/>
      <c r="I115" s="34">
        <f>SUM(I112:I114)</f>
        <v>2430</v>
      </c>
      <c r="J115" s="15"/>
    </row>
    <row r="116" spans="1:12" ht="15.75" customHeight="1" x14ac:dyDescent="0.2">
      <c r="A116" s="92" t="s">
        <v>370</v>
      </c>
      <c r="B116" s="92"/>
      <c r="C116" s="92"/>
      <c r="D116" s="92"/>
      <c r="E116" s="92"/>
      <c r="F116" s="92"/>
      <c r="G116" s="92"/>
      <c r="H116" s="14"/>
      <c r="I116" s="14"/>
      <c r="J116" s="42" t="e">
        <f>SUM(I115,I107,I79,I63,I26,#REF!,#REF!,#REF!,#REF!,#REF!,#REF!,#REF!,#REF!,#REF!)</f>
        <v>#REF!</v>
      </c>
    </row>
    <row r="119" spans="1:12" ht="21" customHeight="1" x14ac:dyDescent="0.2">
      <c r="A119" s="98" t="s">
        <v>371</v>
      </c>
      <c r="B119" s="98"/>
      <c r="C119" s="98"/>
      <c r="D119" s="98"/>
      <c r="E119" s="98"/>
      <c r="F119" s="98"/>
      <c r="G119" s="98"/>
      <c r="H119" s="98"/>
      <c r="I119" s="43">
        <f>I115+I107+I78+I42+I24</f>
        <v>303721.82</v>
      </c>
      <c r="J119" s="39"/>
      <c r="L119" s="44"/>
    </row>
    <row r="123" spans="1:12" x14ac:dyDescent="0.2">
      <c r="I123" s="45">
        <v>307000</v>
      </c>
    </row>
  </sheetData>
  <mergeCells count="15">
    <mergeCell ref="A1:J1"/>
    <mergeCell ref="A3:J3"/>
    <mergeCell ref="A24:G24"/>
    <mergeCell ref="A26:J26"/>
    <mergeCell ref="A42:G42"/>
    <mergeCell ref="A44:J44"/>
    <mergeCell ref="A78:G78"/>
    <mergeCell ref="A80:J80"/>
    <mergeCell ref="A82:J82"/>
    <mergeCell ref="A107:G107"/>
    <mergeCell ref="A109:J109"/>
    <mergeCell ref="A111:J111"/>
    <mergeCell ref="A115:G115"/>
    <mergeCell ref="A116:G116"/>
    <mergeCell ref="A119:H119"/>
  </mergeCells>
  <pageMargins left="0.51180555555555496" right="0.51180555555555496" top="0.78749999999999998" bottom="0.78749999999999998" header="0.51180555555555496" footer="0.51180555555555496"/>
  <pageSetup paperSize="8" firstPageNumber="0" orientation="portrait" horizontalDpi="4294967292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:J12"/>
  <sheetViews>
    <sheetView view="pageBreakPreview" zoomScaleNormal="80" workbookViewId="0">
      <selection activeCell="A8" sqref="A8"/>
    </sheetView>
  </sheetViews>
  <sheetFormatPr defaultRowHeight="12.75" x14ac:dyDescent="0.2"/>
  <cols>
    <col min="1" max="1" width="19.42578125"/>
    <col min="2" max="2" width="14.140625"/>
    <col min="3" max="3" width="8.7109375"/>
    <col min="4" max="4" width="36.7109375"/>
    <col min="5" max="5" width="8.7109375"/>
    <col min="6" max="6" width="16.7109375"/>
    <col min="7" max="7" width="0" hidden="1"/>
    <col min="8" max="8" width="21.42578125"/>
    <col min="9" max="9" width="20"/>
    <col min="10" max="10" width="0" hidden="1"/>
    <col min="11" max="1025" width="8.7109375"/>
  </cols>
  <sheetData>
    <row r="1" spans="1:10" ht="15.75" customHeight="1" x14ac:dyDescent="0.2">
      <c r="A1" s="86" t="s">
        <v>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63" x14ac:dyDescent="0.2">
      <c r="A2" s="2" t="s">
        <v>4</v>
      </c>
      <c r="B2" s="2" t="s">
        <v>291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292</v>
      </c>
      <c r="H2" s="2" t="s">
        <v>293</v>
      </c>
      <c r="I2" s="2" t="s">
        <v>294</v>
      </c>
      <c r="J2" s="2" t="s">
        <v>10</v>
      </c>
    </row>
    <row r="3" spans="1:10" ht="15.75" customHeight="1" x14ac:dyDescent="0.2">
      <c r="A3" s="86" t="s">
        <v>368</v>
      </c>
      <c r="B3" s="86"/>
      <c r="C3" s="86"/>
      <c r="D3" s="86"/>
      <c r="E3" s="86"/>
      <c r="F3" s="86"/>
      <c r="G3" s="86"/>
      <c r="H3" s="86"/>
      <c r="I3" s="86"/>
      <c r="J3" s="86"/>
    </row>
    <row r="5" spans="1:10" ht="92.25" customHeight="1" x14ac:dyDescent="0.2">
      <c r="A5" s="5">
        <v>73535</v>
      </c>
      <c r="B5" s="5" t="s">
        <v>372</v>
      </c>
      <c r="C5" s="3">
        <v>310</v>
      </c>
      <c r="D5" s="4" t="s">
        <v>209</v>
      </c>
      <c r="E5" s="5" t="s">
        <v>210</v>
      </c>
      <c r="F5" s="25">
        <v>10</v>
      </c>
      <c r="G5" s="25">
        <v>226.55</v>
      </c>
      <c r="H5" s="25">
        <v>226</v>
      </c>
      <c r="I5" s="25">
        <f>H5*F5</f>
        <v>2260</v>
      </c>
      <c r="J5" s="28">
        <f>F5*G5</f>
        <v>2265.5</v>
      </c>
    </row>
    <row r="8" spans="1:10" ht="18" x14ac:dyDescent="0.25">
      <c r="A8" s="84" t="s">
        <v>371</v>
      </c>
      <c r="B8" s="84"/>
      <c r="C8" s="84"/>
      <c r="D8" s="84"/>
      <c r="E8" s="84"/>
      <c r="F8" s="84"/>
      <c r="G8" s="84"/>
      <c r="H8" s="84"/>
      <c r="I8" s="46">
        <f>I5</f>
        <v>2260</v>
      </c>
    </row>
    <row r="12" spans="1:10" x14ac:dyDescent="0.2">
      <c r="I12" s="45">
        <v>2260</v>
      </c>
    </row>
  </sheetData>
  <mergeCells count="3">
    <mergeCell ref="A1:J1"/>
    <mergeCell ref="A3:J3"/>
    <mergeCell ref="A8:H8"/>
  </mergeCells>
  <pageMargins left="0.51180555555555496" right="0.51180555555555496" top="0.78749999999999998" bottom="0.78749999999999998" header="0.51180555555555496" footer="0.51180555555555496"/>
  <pageSetup paperSize="8" firstPageNumber="0" orientation="portrait" horizontalDpi="4294967292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</sheetPr>
  <dimension ref="A1:J14"/>
  <sheetViews>
    <sheetView view="pageBreakPreview" zoomScaleNormal="80" workbookViewId="0">
      <selection activeCell="N5" sqref="N5"/>
    </sheetView>
  </sheetViews>
  <sheetFormatPr defaultRowHeight="12.75" x14ac:dyDescent="0.2"/>
  <cols>
    <col min="1" max="1" width="19.5703125"/>
    <col min="2" max="2" width="17.42578125"/>
    <col min="3" max="3" width="8.7109375"/>
    <col min="4" max="4" width="40.5703125"/>
    <col min="5" max="5" width="8.7109375"/>
    <col min="6" max="6" width="16"/>
    <col min="7" max="7" width="0" hidden="1"/>
    <col min="8" max="8" width="20.140625"/>
    <col min="9" max="9" width="18.42578125"/>
    <col min="10" max="10" width="0" hidden="1"/>
    <col min="11" max="1025" width="8.7109375"/>
  </cols>
  <sheetData>
    <row r="1" spans="1:10" ht="15.75" customHeight="1" x14ac:dyDescent="0.2">
      <c r="A1" s="86" t="s">
        <v>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63" x14ac:dyDescent="0.2">
      <c r="A2" s="2" t="s">
        <v>4</v>
      </c>
      <c r="B2" s="2" t="s">
        <v>291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292</v>
      </c>
      <c r="H2" s="2" t="s">
        <v>293</v>
      </c>
      <c r="I2" s="2" t="s">
        <v>294</v>
      </c>
      <c r="J2" s="2" t="s">
        <v>10</v>
      </c>
    </row>
    <row r="3" spans="1:10" ht="15.75" customHeight="1" x14ac:dyDescent="0.2">
      <c r="A3" s="86" t="s">
        <v>373</v>
      </c>
      <c r="B3" s="86"/>
      <c r="C3" s="86"/>
      <c r="D3" s="86"/>
      <c r="E3" s="86"/>
      <c r="F3" s="86"/>
      <c r="G3" s="86"/>
      <c r="H3" s="86"/>
      <c r="I3" s="86"/>
      <c r="J3" s="86"/>
    </row>
    <row r="5" spans="1:10" ht="256.5" customHeight="1" x14ac:dyDescent="0.2">
      <c r="A5" s="5" t="s">
        <v>63</v>
      </c>
      <c r="B5" s="5" t="s">
        <v>374</v>
      </c>
      <c r="C5" s="3">
        <v>181</v>
      </c>
      <c r="D5" s="18" t="s">
        <v>212</v>
      </c>
      <c r="E5" s="5" t="s">
        <v>7</v>
      </c>
      <c r="F5" s="26">
        <v>16</v>
      </c>
      <c r="G5" s="26">
        <v>1098.25</v>
      </c>
      <c r="H5" s="26">
        <v>930.49</v>
      </c>
      <c r="I5" s="26">
        <f>H5*F5</f>
        <v>14887.84</v>
      </c>
      <c r="J5" s="28">
        <f>F5*G5</f>
        <v>17572</v>
      </c>
    </row>
    <row r="8" spans="1:10" ht="21" customHeight="1" x14ac:dyDescent="0.25">
      <c r="A8" s="100" t="s">
        <v>371</v>
      </c>
      <c r="B8" s="100"/>
      <c r="C8" s="100"/>
      <c r="D8" s="100"/>
      <c r="E8" s="100"/>
      <c r="F8" s="100"/>
      <c r="G8" s="100"/>
      <c r="H8" s="100"/>
      <c r="I8" s="47">
        <f>I5</f>
        <v>14887.84</v>
      </c>
    </row>
    <row r="14" spans="1:10" x14ac:dyDescent="0.2">
      <c r="I14" s="48">
        <v>15508.2</v>
      </c>
    </row>
  </sheetData>
  <mergeCells count="3">
    <mergeCell ref="A1:J1"/>
    <mergeCell ref="A3:J3"/>
    <mergeCell ref="A8:H8"/>
  </mergeCells>
  <pageMargins left="0.51180555555555496" right="0.51180555555555496" top="0.78749999999999998" bottom="0.78749999999999998" header="0.51180555555555496" footer="0.51180555555555496"/>
  <pageSetup paperSize="8" firstPageNumber="0" orientation="portrait" horizontalDpi="4294967292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D888-A7D8-4C86-AB25-387FDF7E5F03}">
  <sheetPr>
    <tabColor rgb="FFFFFFFF"/>
  </sheetPr>
  <dimension ref="A1:LJ183"/>
  <sheetViews>
    <sheetView tabSelected="1" view="pageBreakPreview" zoomScaleNormal="70" zoomScaleSheetLayoutView="100" zoomScalePageLayoutView="80" workbookViewId="0">
      <selection activeCell="G176" sqref="G176"/>
    </sheetView>
  </sheetViews>
  <sheetFormatPr defaultRowHeight="12.75" x14ac:dyDescent="0.2"/>
  <cols>
    <col min="1" max="1" width="16.28515625" customWidth="1"/>
    <col min="2" max="2" width="8.7109375" customWidth="1"/>
    <col min="3" max="3" width="79.85546875" customWidth="1"/>
    <col min="4" max="4" width="8.7109375" customWidth="1"/>
    <col min="5" max="5" width="13" customWidth="1"/>
    <col min="6" max="6" width="15.42578125" style="80" customWidth="1"/>
    <col min="7" max="7" width="20" customWidth="1"/>
    <col min="8" max="8" width="0" style="1" hidden="1" customWidth="1"/>
    <col min="9" max="9" width="17" customWidth="1"/>
    <col min="10" max="10" width="14.5703125" hidden="1" customWidth="1"/>
    <col min="11" max="11" width="13.5703125" hidden="1" customWidth="1"/>
    <col min="12" max="12" width="26.7109375" customWidth="1"/>
  </cols>
  <sheetData>
    <row r="1" spans="1:322" ht="15.75" customHeight="1" x14ac:dyDescent="0.25">
      <c r="A1" s="95" t="s">
        <v>0</v>
      </c>
      <c r="B1" s="95"/>
      <c r="C1" s="95"/>
      <c r="D1" s="95"/>
      <c r="E1" s="95"/>
      <c r="F1" s="95"/>
      <c r="G1" s="95"/>
      <c r="H1"/>
    </row>
    <row r="2" spans="1:322" ht="15.75" customHeight="1" x14ac:dyDescent="0.25">
      <c r="A2" s="95" t="s">
        <v>1</v>
      </c>
      <c r="B2" s="95"/>
      <c r="C2" s="95"/>
      <c r="D2" s="95"/>
      <c r="E2" s="95"/>
      <c r="F2" s="95"/>
      <c r="G2" s="95"/>
      <c r="H2"/>
    </row>
    <row r="3" spans="1:322" ht="15.75" x14ac:dyDescent="0.2">
      <c r="A3" s="96" t="s">
        <v>2</v>
      </c>
      <c r="B3" s="96"/>
      <c r="C3" s="96"/>
      <c r="D3" s="96"/>
      <c r="E3" s="96"/>
      <c r="F3" s="96"/>
      <c r="G3" s="96"/>
      <c r="H3"/>
    </row>
    <row r="4" spans="1:322" ht="15.75" customHeight="1" x14ac:dyDescent="0.2">
      <c r="A4" s="86" t="s">
        <v>3</v>
      </c>
      <c r="B4" s="86"/>
      <c r="C4" s="86"/>
      <c r="D4" s="86"/>
      <c r="E4" s="86"/>
      <c r="F4" s="86"/>
      <c r="G4" s="86"/>
      <c r="H4"/>
    </row>
    <row r="5" spans="1:322" ht="32.25" customHeight="1" thickBot="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66" t="s">
        <v>9</v>
      </c>
      <c r="G5" s="2" t="s">
        <v>10</v>
      </c>
      <c r="H5"/>
    </row>
    <row r="6" spans="1:322" ht="15.75" customHeight="1" x14ac:dyDescent="0.2">
      <c r="A6" s="88" t="s">
        <v>395</v>
      </c>
      <c r="B6" s="88"/>
      <c r="C6" s="88"/>
      <c r="D6" s="88"/>
      <c r="E6" s="88"/>
      <c r="F6" s="88"/>
      <c r="G6" s="88"/>
      <c r="H6"/>
      <c r="L6" s="93" t="s">
        <v>413</v>
      </c>
    </row>
    <row r="7" spans="1:322" ht="30.75" thickBot="1" x14ac:dyDescent="0.25">
      <c r="A7" s="3">
        <v>94218</v>
      </c>
      <c r="B7" s="3">
        <v>1</v>
      </c>
      <c r="C7" s="4" t="s">
        <v>397</v>
      </c>
      <c r="D7" s="5" t="s">
        <v>11</v>
      </c>
      <c r="E7" s="6">
        <v>458.99999999999994</v>
      </c>
      <c r="F7" s="67">
        <v>86.03</v>
      </c>
      <c r="G7" s="7">
        <f t="shared" ref="G7:G16" si="0">E7*F7</f>
        <v>39487.769999999997</v>
      </c>
      <c r="H7" s="1" t="s">
        <v>12</v>
      </c>
      <c r="I7" s="61"/>
      <c r="J7">
        <v>1.2749999999999999</v>
      </c>
      <c r="K7">
        <f>J7*E7</f>
        <v>585.22499999999991</v>
      </c>
      <c r="L7" s="94"/>
    </row>
    <row r="8" spans="1:322" ht="60.75" thickBot="1" x14ac:dyDescent="0.25">
      <c r="A8" s="3">
        <v>94219</v>
      </c>
      <c r="B8" s="3">
        <f>B7+1</f>
        <v>2</v>
      </c>
      <c r="C8" s="4" t="s">
        <v>398</v>
      </c>
      <c r="D8" s="5" t="s">
        <v>13</v>
      </c>
      <c r="E8" s="6">
        <v>688.5</v>
      </c>
      <c r="F8" s="67">
        <v>18.52</v>
      </c>
      <c r="G8" s="7">
        <f t="shared" si="0"/>
        <v>12751.02</v>
      </c>
      <c r="H8" s="1" t="s">
        <v>12</v>
      </c>
      <c r="I8" s="61"/>
      <c r="J8">
        <v>1.2749999999999999</v>
      </c>
      <c r="K8">
        <f t="shared" ref="K8:K71" si="1">J8*E8</f>
        <v>877.83749999999998</v>
      </c>
      <c r="L8" s="53" t="s">
        <v>401</v>
      </c>
    </row>
    <row r="9" spans="1:322" s="10" customFormat="1" ht="30.75" thickBot="1" x14ac:dyDescent="0.25">
      <c r="A9" s="3">
        <v>72105</v>
      </c>
      <c r="B9" s="3">
        <f t="shared" ref="B9:B16" si="2">B8+1</f>
        <v>3</v>
      </c>
      <c r="C9" s="4" t="s">
        <v>14</v>
      </c>
      <c r="D9" s="5" t="s">
        <v>13</v>
      </c>
      <c r="E9" s="6">
        <v>688.5</v>
      </c>
      <c r="F9" s="67">
        <v>37.32</v>
      </c>
      <c r="G9" s="7">
        <f t="shared" si="0"/>
        <v>25694.82</v>
      </c>
      <c r="H9" s="8" t="s">
        <v>12</v>
      </c>
      <c r="I9" s="61"/>
      <c r="J9">
        <v>1.2749999999999999</v>
      </c>
      <c r="K9">
        <f t="shared" si="1"/>
        <v>877.83749999999998</v>
      </c>
      <c r="L9" s="54" t="s">
        <v>402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</row>
    <row r="10" spans="1:322" s="10" customFormat="1" ht="30.75" thickBot="1" x14ac:dyDescent="0.25">
      <c r="A10" s="3">
        <v>94231</v>
      </c>
      <c r="B10" s="3">
        <f t="shared" si="2"/>
        <v>4</v>
      </c>
      <c r="C10" s="4" t="s">
        <v>399</v>
      </c>
      <c r="D10" s="5" t="s">
        <v>13</v>
      </c>
      <c r="E10" s="6">
        <v>223.12499999999997</v>
      </c>
      <c r="F10" s="67">
        <v>24.42</v>
      </c>
      <c r="G10" s="7">
        <f t="shared" si="0"/>
        <v>5448.7124999999996</v>
      </c>
      <c r="H10" s="8" t="s">
        <v>12</v>
      </c>
      <c r="I10" s="61"/>
      <c r="J10">
        <v>1.2749999999999999</v>
      </c>
      <c r="K10">
        <f t="shared" si="1"/>
        <v>284.48437499999994</v>
      </c>
      <c r="L10" s="54" t="s">
        <v>412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</row>
    <row r="11" spans="1:322" s="10" customFormat="1" ht="45" x14ac:dyDescent="0.2">
      <c r="A11" s="3">
        <v>87881</v>
      </c>
      <c r="B11" s="3">
        <f t="shared" si="2"/>
        <v>5</v>
      </c>
      <c r="C11" s="4" t="s">
        <v>15</v>
      </c>
      <c r="D11" s="5" t="s">
        <v>11</v>
      </c>
      <c r="E11" s="6">
        <v>458.99999999999994</v>
      </c>
      <c r="F11" s="67">
        <v>2.95</v>
      </c>
      <c r="G11" s="7">
        <f t="shared" si="0"/>
        <v>1354.05</v>
      </c>
      <c r="H11" s="8" t="s">
        <v>12</v>
      </c>
      <c r="I11" s="61"/>
      <c r="J11">
        <v>1.2749999999999999</v>
      </c>
      <c r="K11">
        <f t="shared" si="1"/>
        <v>585.22499999999991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</row>
    <row r="12" spans="1:322" ht="45" x14ac:dyDescent="0.2">
      <c r="A12" s="3" t="s">
        <v>16</v>
      </c>
      <c r="B12" s="3">
        <f t="shared" si="2"/>
        <v>6</v>
      </c>
      <c r="C12" s="4" t="s">
        <v>17</v>
      </c>
      <c r="D12" s="5" t="s">
        <v>11</v>
      </c>
      <c r="E12" s="6">
        <v>229.49999999999997</v>
      </c>
      <c r="F12" s="67">
        <v>54.49</v>
      </c>
      <c r="G12" s="7">
        <f t="shared" si="0"/>
        <v>12505.454999999998</v>
      </c>
      <c r="H12" s="8" t="s">
        <v>12</v>
      </c>
      <c r="I12" s="61"/>
      <c r="J12">
        <v>1.2749999999999999</v>
      </c>
      <c r="K12">
        <f t="shared" si="1"/>
        <v>292.61249999999995</v>
      </c>
    </row>
    <row r="13" spans="1:322" ht="30" x14ac:dyDescent="0.2">
      <c r="A13" s="3">
        <v>72201</v>
      </c>
      <c r="B13" s="3">
        <f t="shared" si="2"/>
        <v>7</v>
      </c>
      <c r="C13" s="4" t="s">
        <v>18</v>
      </c>
      <c r="D13" s="5" t="s">
        <v>11</v>
      </c>
      <c r="E13" s="6">
        <v>458.99999999999994</v>
      </c>
      <c r="F13" s="67">
        <v>8.75</v>
      </c>
      <c r="G13" s="7">
        <f t="shared" si="0"/>
        <v>4016.2499999999995</v>
      </c>
      <c r="H13" s="8" t="s">
        <v>12</v>
      </c>
      <c r="I13" s="61"/>
      <c r="J13">
        <v>1.2749999999999999</v>
      </c>
      <c r="K13">
        <f t="shared" si="1"/>
        <v>585.22499999999991</v>
      </c>
    </row>
    <row r="14" spans="1:322" ht="30" x14ac:dyDescent="0.2">
      <c r="A14" s="3">
        <v>55960</v>
      </c>
      <c r="B14" s="3">
        <f t="shared" si="2"/>
        <v>8</v>
      </c>
      <c r="C14" s="4" t="s">
        <v>19</v>
      </c>
      <c r="D14" s="5" t="s">
        <v>11</v>
      </c>
      <c r="E14" s="6">
        <v>688.5</v>
      </c>
      <c r="F14" s="67">
        <v>4.46</v>
      </c>
      <c r="G14" s="7">
        <f t="shared" si="0"/>
        <v>3070.71</v>
      </c>
      <c r="H14" s="8" t="s">
        <v>12</v>
      </c>
      <c r="I14" s="61"/>
      <c r="J14">
        <v>1.2749999999999999</v>
      </c>
      <c r="K14">
        <f t="shared" si="1"/>
        <v>877.83749999999998</v>
      </c>
    </row>
    <row r="15" spans="1:322" ht="60" x14ac:dyDescent="0.2">
      <c r="A15" s="3">
        <v>94230</v>
      </c>
      <c r="B15" s="3">
        <f t="shared" si="2"/>
        <v>9</v>
      </c>
      <c r="C15" s="4" t="s">
        <v>20</v>
      </c>
      <c r="D15" s="5" t="s">
        <v>13</v>
      </c>
      <c r="E15" s="6">
        <v>114.74999999999999</v>
      </c>
      <c r="F15" s="67">
        <v>68.87</v>
      </c>
      <c r="G15" s="7">
        <f t="shared" si="0"/>
        <v>7902.8324999999995</v>
      </c>
      <c r="H15" s="11" t="s">
        <v>21</v>
      </c>
      <c r="I15" s="61"/>
      <c r="J15">
        <v>1.2749999999999999</v>
      </c>
      <c r="K15">
        <f t="shared" si="1"/>
        <v>146.30624999999998</v>
      </c>
    </row>
    <row r="16" spans="1:322" ht="60" x14ac:dyDescent="0.2">
      <c r="A16" s="3">
        <v>72089</v>
      </c>
      <c r="B16" s="3">
        <f t="shared" si="2"/>
        <v>10</v>
      </c>
      <c r="C16" s="4" t="s">
        <v>400</v>
      </c>
      <c r="D16" s="5" t="s">
        <v>11</v>
      </c>
      <c r="E16" s="6">
        <v>1275</v>
      </c>
      <c r="F16" s="67">
        <v>10.86</v>
      </c>
      <c r="G16" s="7">
        <f t="shared" si="0"/>
        <v>13846.5</v>
      </c>
      <c r="H16" s="11" t="s">
        <v>22</v>
      </c>
      <c r="I16" s="61"/>
      <c r="J16">
        <v>1.2749999999999999</v>
      </c>
      <c r="K16">
        <f t="shared" si="1"/>
        <v>1625.625</v>
      </c>
    </row>
    <row r="17" spans="1:11" ht="15.75" customHeight="1" x14ac:dyDescent="0.2">
      <c r="A17" s="87" t="s">
        <v>379</v>
      </c>
      <c r="B17" s="87"/>
      <c r="C17" s="87"/>
      <c r="D17" s="87"/>
      <c r="E17" s="87"/>
      <c r="F17" s="87"/>
      <c r="G17" s="50">
        <f>SUM(G7:G16)</f>
        <v>126078.12</v>
      </c>
      <c r="I17" s="61"/>
      <c r="J17">
        <v>1.2749999999999999</v>
      </c>
      <c r="K17">
        <f t="shared" si="1"/>
        <v>0</v>
      </c>
    </row>
    <row r="18" spans="1:11" ht="15.75" x14ac:dyDescent="0.2">
      <c r="A18" s="88" t="s">
        <v>396</v>
      </c>
      <c r="B18" s="88"/>
      <c r="C18" s="88"/>
      <c r="D18" s="88"/>
      <c r="E18" s="88"/>
      <c r="F18" s="88"/>
      <c r="G18" s="88"/>
      <c r="H18"/>
      <c r="I18" s="61"/>
      <c r="J18">
        <v>1.2749999999999999</v>
      </c>
      <c r="K18">
        <f t="shared" si="1"/>
        <v>0</v>
      </c>
    </row>
    <row r="19" spans="1:11" ht="15" x14ac:dyDescent="0.2">
      <c r="A19" s="3">
        <v>84862</v>
      </c>
      <c r="B19" s="3">
        <f>B16+1</f>
        <v>11</v>
      </c>
      <c r="C19" s="4" t="s">
        <v>24</v>
      </c>
      <c r="D19" s="5" t="s">
        <v>13</v>
      </c>
      <c r="E19" s="6">
        <v>114.74999999999999</v>
      </c>
      <c r="F19" s="67">
        <v>192.05</v>
      </c>
      <c r="G19" s="7">
        <f t="shared" ref="G19:G41" si="3">E19*F19</f>
        <v>22037.737499999999</v>
      </c>
      <c r="H19" s="1" t="s">
        <v>12</v>
      </c>
      <c r="I19" s="61"/>
      <c r="J19">
        <v>1.2749999999999999</v>
      </c>
      <c r="K19">
        <f t="shared" si="1"/>
        <v>146.30624999999998</v>
      </c>
    </row>
    <row r="20" spans="1:11" ht="30" x14ac:dyDescent="0.2">
      <c r="A20" s="3">
        <v>73665</v>
      </c>
      <c r="B20" s="3">
        <f t="shared" ref="B20:B41" si="4">B19+1</f>
        <v>12</v>
      </c>
      <c r="C20" s="4" t="s">
        <v>25</v>
      </c>
      <c r="D20" s="5" t="s">
        <v>11</v>
      </c>
      <c r="E20" s="6">
        <v>63.749999999999993</v>
      </c>
      <c r="F20" s="67">
        <v>53.23</v>
      </c>
      <c r="G20" s="7">
        <f t="shared" si="3"/>
        <v>3393.4124999999995</v>
      </c>
      <c r="H20" s="1" t="s">
        <v>12</v>
      </c>
      <c r="I20" s="61"/>
      <c r="J20">
        <v>1.2749999999999999</v>
      </c>
      <c r="K20">
        <f t="shared" si="1"/>
        <v>81.281249999999986</v>
      </c>
    </row>
    <row r="21" spans="1:11" ht="15" x14ac:dyDescent="0.2">
      <c r="A21" s="3" t="s">
        <v>26</v>
      </c>
      <c r="B21" s="3">
        <f t="shared" si="4"/>
        <v>13</v>
      </c>
      <c r="C21" s="4" t="s">
        <v>27</v>
      </c>
      <c r="D21" s="5" t="s">
        <v>13</v>
      </c>
      <c r="E21" s="6">
        <v>114.74999999999999</v>
      </c>
      <c r="F21" s="67">
        <v>102.64</v>
      </c>
      <c r="G21" s="7">
        <f t="shared" si="3"/>
        <v>11777.939999999999</v>
      </c>
      <c r="H21" s="1" t="s">
        <v>12</v>
      </c>
      <c r="I21" s="61"/>
      <c r="J21">
        <v>1.2749999999999999</v>
      </c>
      <c r="K21">
        <f t="shared" si="1"/>
        <v>146.30624999999998</v>
      </c>
    </row>
    <row r="22" spans="1:11" ht="30" x14ac:dyDescent="0.2">
      <c r="A22" s="3" t="s">
        <v>28</v>
      </c>
      <c r="B22" s="3">
        <f t="shared" si="4"/>
        <v>14</v>
      </c>
      <c r="C22" s="4" t="s">
        <v>29</v>
      </c>
      <c r="D22" s="5" t="s">
        <v>13</v>
      </c>
      <c r="E22" s="6">
        <v>114.74999999999999</v>
      </c>
      <c r="F22" s="67">
        <v>27.44</v>
      </c>
      <c r="G22" s="7">
        <f t="shared" si="3"/>
        <v>3148.74</v>
      </c>
      <c r="H22" s="1" t="s">
        <v>12</v>
      </c>
      <c r="I22" s="61"/>
      <c r="J22">
        <v>1.2749999999999999</v>
      </c>
      <c r="K22">
        <f t="shared" si="1"/>
        <v>146.30624999999998</v>
      </c>
    </row>
    <row r="23" spans="1:11" ht="15" x14ac:dyDescent="0.2">
      <c r="A23" s="3">
        <v>72117</v>
      </c>
      <c r="B23" s="3">
        <f t="shared" si="4"/>
        <v>15</v>
      </c>
      <c r="C23" s="4" t="s">
        <v>30</v>
      </c>
      <c r="D23" s="5" t="s">
        <v>11</v>
      </c>
      <c r="E23" s="6">
        <v>229.49999999999997</v>
      </c>
      <c r="F23" s="67">
        <v>144.47</v>
      </c>
      <c r="G23" s="7">
        <f t="shared" si="3"/>
        <v>33155.864999999998</v>
      </c>
      <c r="H23" s="1" t="s">
        <v>12</v>
      </c>
      <c r="I23" s="61"/>
      <c r="J23">
        <v>1.2749999999999999</v>
      </c>
      <c r="K23">
        <f t="shared" si="1"/>
        <v>292.61249999999995</v>
      </c>
    </row>
    <row r="24" spans="1:11" ht="30" x14ac:dyDescent="0.2">
      <c r="A24" s="3">
        <v>72118</v>
      </c>
      <c r="B24" s="3">
        <f t="shared" si="4"/>
        <v>16</v>
      </c>
      <c r="C24" s="16" t="s">
        <v>31</v>
      </c>
      <c r="D24" s="3" t="s">
        <v>11</v>
      </c>
      <c r="E24" s="17">
        <v>229.49999999999997</v>
      </c>
      <c r="F24" s="68">
        <v>213.62</v>
      </c>
      <c r="G24" s="7">
        <f t="shared" si="3"/>
        <v>49025.789999999994</v>
      </c>
      <c r="H24" s="1" t="s">
        <v>12</v>
      </c>
      <c r="I24" s="61"/>
      <c r="J24">
        <v>1.2749999999999999</v>
      </c>
      <c r="K24">
        <f t="shared" si="1"/>
        <v>292.61249999999995</v>
      </c>
    </row>
    <row r="25" spans="1:11" ht="30" x14ac:dyDescent="0.2">
      <c r="A25" s="3">
        <v>72119</v>
      </c>
      <c r="B25" s="3">
        <f t="shared" si="4"/>
        <v>17</v>
      </c>
      <c r="C25" s="16" t="s">
        <v>32</v>
      </c>
      <c r="D25" s="3" t="s">
        <v>11</v>
      </c>
      <c r="E25" s="17">
        <v>95.625</v>
      </c>
      <c r="F25" s="68">
        <v>271.2</v>
      </c>
      <c r="G25" s="7">
        <f t="shared" si="3"/>
        <v>25933.5</v>
      </c>
      <c r="H25" s="1" t="s">
        <v>12</v>
      </c>
      <c r="I25" s="61"/>
      <c r="J25">
        <v>1.2749999999999999</v>
      </c>
      <c r="K25">
        <f t="shared" si="1"/>
        <v>121.92187499999999</v>
      </c>
    </row>
    <row r="26" spans="1:11" ht="30" x14ac:dyDescent="0.2">
      <c r="A26" s="3">
        <v>72120</v>
      </c>
      <c r="B26" s="3">
        <f t="shared" si="4"/>
        <v>18</v>
      </c>
      <c r="C26" s="16" t="s">
        <v>33</v>
      </c>
      <c r="D26" s="3" t="s">
        <v>11</v>
      </c>
      <c r="E26" s="6">
        <v>57.374999999999993</v>
      </c>
      <c r="F26" s="69">
        <v>344.6</v>
      </c>
      <c r="G26" s="7">
        <f t="shared" si="3"/>
        <v>19771.424999999999</v>
      </c>
      <c r="H26" s="1" t="s">
        <v>12</v>
      </c>
      <c r="I26" s="61"/>
      <c r="J26">
        <v>1.2749999999999999</v>
      </c>
      <c r="K26">
        <f t="shared" si="1"/>
        <v>73.153124999999989</v>
      </c>
    </row>
    <row r="27" spans="1:11" ht="30" x14ac:dyDescent="0.2">
      <c r="A27" s="3" t="s">
        <v>34</v>
      </c>
      <c r="B27" s="3">
        <f t="shared" si="4"/>
        <v>19</v>
      </c>
      <c r="C27" s="4" t="s">
        <v>35</v>
      </c>
      <c r="D27" s="5" t="s">
        <v>11</v>
      </c>
      <c r="E27" s="6">
        <v>114.74999999999999</v>
      </c>
      <c r="F27" s="67">
        <v>446.28</v>
      </c>
      <c r="G27" s="7">
        <f t="shared" si="3"/>
        <v>51210.62999999999</v>
      </c>
      <c r="H27" s="1" t="s">
        <v>12</v>
      </c>
      <c r="I27" s="61"/>
      <c r="J27">
        <v>1.2749999999999999</v>
      </c>
      <c r="K27">
        <f t="shared" si="1"/>
        <v>146.30624999999998</v>
      </c>
    </row>
    <row r="28" spans="1:11" ht="30" x14ac:dyDescent="0.2">
      <c r="A28" s="3" t="s">
        <v>404</v>
      </c>
      <c r="B28" s="3">
        <f t="shared" si="4"/>
        <v>20</v>
      </c>
      <c r="C28" s="4" t="s">
        <v>403</v>
      </c>
      <c r="D28" s="5" t="s">
        <v>36</v>
      </c>
      <c r="E28" s="6">
        <v>446.24999999999994</v>
      </c>
      <c r="F28" s="67">
        <v>26.58</v>
      </c>
      <c r="G28" s="7">
        <f t="shared" si="3"/>
        <v>11861.324999999997</v>
      </c>
      <c r="H28" s="1" t="s">
        <v>12</v>
      </c>
      <c r="I28" s="61"/>
      <c r="J28">
        <v>1.2749999999999999</v>
      </c>
      <c r="K28">
        <f t="shared" si="1"/>
        <v>568.96874999999989</v>
      </c>
    </row>
    <row r="29" spans="1:11" ht="60" x14ac:dyDescent="0.2">
      <c r="A29" s="3" t="s">
        <v>39</v>
      </c>
      <c r="B29" s="3">
        <f t="shared" si="4"/>
        <v>21</v>
      </c>
      <c r="C29" s="4" t="s">
        <v>40</v>
      </c>
      <c r="D29" s="5" t="s">
        <v>11</v>
      </c>
      <c r="E29" s="6">
        <v>63.749999999999993</v>
      </c>
      <c r="F29" s="67">
        <v>109.37</v>
      </c>
      <c r="G29" s="7">
        <f t="shared" si="3"/>
        <v>6972.3374999999996</v>
      </c>
      <c r="H29" s="1" t="s">
        <v>12</v>
      </c>
      <c r="I29" s="61"/>
      <c r="J29">
        <v>1.2749999999999999</v>
      </c>
      <c r="K29">
        <f t="shared" si="1"/>
        <v>81.281249999999986</v>
      </c>
    </row>
    <row r="30" spans="1:11" ht="45" x14ac:dyDescent="0.2">
      <c r="A30" s="3" t="s">
        <v>405</v>
      </c>
      <c r="B30" s="3">
        <f t="shared" si="4"/>
        <v>22</v>
      </c>
      <c r="C30" s="4" t="s">
        <v>407</v>
      </c>
      <c r="D30" s="5" t="s">
        <v>36</v>
      </c>
      <c r="E30" s="6">
        <v>25</v>
      </c>
      <c r="F30" s="69">
        <f>326.58+213.17</f>
        <v>539.75</v>
      </c>
      <c r="G30" s="7">
        <f t="shared" si="3"/>
        <v>13493.75</v>
      </c>
      <c r="H30" s="1">
        <v>394.96</v>
      </c>
      <c r="I30" s="61"/>
      <c r="J30">
        <v>1.2749999999999999</v>
      </c>
      <c r="K30">
        <f t="shared" si="1"/>
        <v>31.874999999999996</v>
      </c>
    </row>
    <row r="31" spans="1:11" ht="45" x14ac:dyDescent="0.2">
      <c r="A31" s="3" t="s">
        <v>406</v>
      </c>
      <c r="B31" s="3">
        <f t="shared" si="4"/>
        <v>23</v>
      </c>
      <c r="C31" s="4" t="s">
        <v>408</v>
      </c>
      <c r="D31" s="5" t="s">
        <v>36</v>
      </c>
      <c r="E31" s="6">
        <v>10</v>
      </c>
      <c r="F31" s="69">
        <f>353.84+223.19</f>
        <v>577.03</v>
      </c>
      <c r="G31" s="7">
        <f t="shared" si="3"/>
        <v>5770.2999999999993</v>
      </c>
      <c r="H31" s="1">
        <v>398.15</v>
      </c>
      <c r="I31" s="61"/>
      <c r="J31">
        <v>1.2749999999999999</v>
      </c>
      <c r="K31">
        <f t="shared" si="1"/>
        <v>12.75</v>
      </c>
    </row>
    <row r="32" spans="1:11" ht="45" x14ac:dyDescent="0.2">
      <c r="A32" s="3" t="s">
        <v>409</v>
      </c>
      <c r="B32" s="3">
        <f t="shared" si="4"/>
        <v>24</v>
      </c>
      <c r="C32" s="4" t="s">
        <v>46</v>
      </c>
      <c r="D32" s="5" t="s">
        <v>36</v>
      </c>
      <c r="E32" s="6">
        <v>25</v>
      </c>
      <c r="F32" s="69">
        <f>348.78+233.23</f>
        <v>582.01</v>
      </c>
      <c r="G32" s="7">
        <f t="shared" si="3"/>
        <v>14550.25</v>
      </c>
      <c r="H32" s="1">
        <v>401.72</v>
      </c>
      <c r="I32" s="61"/>
      <c r="J32">
        <v>1.2749999999999999</v>
      </c>
      <c r="K32">
        <f t="shared" si="1"/>
        <v>31.874999999999996</v>
      </c>
    </row>
    <row r="33" spans="1:11" ht="45" x14ac:dyDescent="0.2">
      <c r="A33" s="3" t="s">
        <v>410</v>
      </c>
      <c r="B33" s="3">
        <f t="shared" si="4"/>
        <v>25</v>
      </c>
      <c r="C33" s="4" t="s">
        <v>48</v>
      </c>
      <c r="D33" s="5" t="s">
        <v>36</v>
      </c>
      <c r="E33" s="6">
        <v>12</v>
      </c>
      <c r="F33" s="69">
        <f>365.66+243.23</f>
        <v>608.89</v>
      </c>
      <c r="G33" s="7">
        <f t="shared" si="3"/>
        <v>7306.68</v>
      </c>
      <c r="H33" s="1">
        <v>425.27</v>
      </c>
      <c r="I33" s="61"/>
      <c r="J33">
        <v>1.2749999999999999</v>
      </c>
      <c r="K33">
        <f t="shared" si="1"/>
        <v>15.299999999999999</v>
      </c>
    </row>
    <row r="34" spans="1:11" ht="30" x14ac:dyDescent="0.2">
      <c r="A34" s="3">
        <v>91341</v>
      </c>
      <c r="B34" s="3">
        <f t="shared" si="4"/>
        <v>26</v>
      </c>
      <c r="C34" s="4" t="s">
        <v>53</v>
      </c>
      <c r="D34" s="5" t="s">
        <v>11</v>
      </c>
      <c r="E34" s="6">
        <v>10.199999999999999</v>
      </c>
      <c r="F34" s="69">
        <v>396.86</v>
      </c>
      <c r="G34" s="7">
        <f t="shared" si="3"/>
        <v>4047.9719999999998</v>
      </c>
      <c r="H34" s="1">
        <v>582.79999999999995</v>
      </c>
      <c r="I34" s="61"/>
      <c r="J34">
        <v>1.2749999999999999</v>
      </c>
      <c r="K34">
        <f t="shared" si="1"/>
        <v>13.004999999999999</v>
      </c>
    </row>
    <row r="35" spans="1:11" ht="30" x14ac:dyDescent="0.2">
      <c r="A35" s="3">
        <v>91306</v>
      </c>
      <c r="B35" s="3">
        <f t="shared" si="4"/>
        <v>27</v>
      </c>
      <c r="C35" s="4" t="s">
        <v>411</v>
      </c>
      <c r="D35" s="5" t="s">
        <v>36</v>
      </c>
      <c r="E35" s="6">
        <v>11</v>
      </c>
      <c r="F35" s="69">
        <v>70.38</v>
      </c>
      <c r="G35" s="7">
        <f t="shared" si="3"/>
        <v>774.18</v>
      </c>
      <c r="H35" s="11">
        <v>192.83</v>
      </c>
      <c r="I35" s="61"/>
      <c r="J35">
        <v>1.2749999999999999</v>
      </c>
      <c r="K35">
        <f t="shared" si="1"/>
        <v>14.024999999999999</v>
      </c>
    </row>
    <row r="36" spans="1:11" ht="45" x14ac:dyDescent="0.2">
      <c r="A36" s="3" t="s">
        <v>61</v>
      </c>
      <c r="B36" s="3">
        <f t="shared" si="4"/>
        <v>28</v>
      </c>
      <c r="C36" s="4" t="s">
        <v>62</v>
      </c>
      <c r="D36" s="5" t="s">
        <v>11</v>
      </c>
      <c r="E36" s="6">
        <v>19.125</v>
      </c>
      <c r="F36" s="69">
        <v>252.92</v>
      </c>
      <c r="G36" s="7">
        <f t="shared" si="3"/>
        <v>4837.0949999999993</v>
      </c>
      <c r="H36" s="11">
        <v>237.86</v>
      </c>
      <c r="I36" s="61"/>
      <c r="J36">
        <v>1.2749999999999999</v>
      </c>
      <c r="K36">
        <f t="shared" si="1"/>
        <v>24.384374999999999</v>
      </c>
    </row>
    <row r="37" spans="1:11" ht="60" x14ac:dyDescent="0.2">
      <c r="A37" s="3">
        <v>84885</v>
      </c>
      <c r="B37" s="3">
        <f t="shared" si="4"/>
        <v>29</v>
      </c>
      <c r="C37" s="4" t="s">
        <v>64</v>
      </c>
      <c r="D37" s="5" t="s">
        <v>36</v>
      </c>
      <c r="E37" s="6">
        <v>20</v>
      </c>
      <c r="F37" s="67">
        <v>539.37</v>
      </c>
      <c r="G37" s="7">
        <f t="shared" si="3"/>
        <v>10787.4</v>
      </c>
      <c r="H37" s="1" t="s">
        <v>12</v>
      </c>
      <c r="I37" s="61"/>
      <c r="J37">
        <v>1.2749999999999999</v>
      </c>
      <c r="K37">
        <f t="shared" si="1"/>
        <v>25.5</v>
      </c>
    </row>
    <row r="38" spans="1:11" ht="60" x14ac:dyDescent="0.2">
      <c r="A38" s="3">
        <v>94579</v>
      </c>
      <c r="B38" s="3">
        <f t="shared" si="4"/>
        <v>30</v>
      </c>
      <c r="C38" s="4" t="s">
        <v>70</v>
      </c>
      <c r="D38" s="5" t="s">
        <v>11</v>
      </c>
      <c r="E38" s="6">
        <v>19.125</v>
      </c>
      <c r="F38" s="67">
        <v>318.63</v>
      </c>
      <c r="G38" s="7">
        <f t="shared" si="3"/>
        <v>6093.7987499999999</v>
      </c>
      <c r="H38" s="11" t="s">
        <v>71</v>
      </c>
      <c r="I38" s="61"/>
      <c r="J38">
        <v>1.2749999999999999</v>
      </c>
      <c r="K38">
        <f t="shared" si="1"/>
        <v>24.384374999999999</v>
      </c>
    </row>
    <row r="39" spans="1:11" ht="30" x14ac:dyDescent="0.2">
      <c r="A39" s="20" t="s">
        <v>72</v>
      </c>
      <c r="B39" s="3">
        <f t="shared" si="4"/>
        <v>31</v>
      </c>
      <c r="C39" s="21" t="s">
        <v>73</v>
      </c>
      <c r="D39" s="3" t="s">
        <v>11</v>
      </c>
      <c r="E39" s="6">
        <v>51</v>
      </c>
      <c r="F39" s="70">
        <v>237.77</v>
      </c>
      <c r="G39" s="7">
        <f t="shared" si="3"/>
        <v>12126.27</v>
      </c>
      <c r="H39" s="19"/>
      <c r="I39" s="61"/>
      <c r="J39">
        <v>1.2749999999999999</v>
      </c>
      <c r="K39">
        <f t="shared" si="1"/>
        <v>65.024999999999991</v>
      </c>
    </row>
    <row r="40" spans="1:11" ht="15" x14ac:dyDescent="0.2">
      <c r="A40" s="20">
        <v>97645</v>
      </c>
      <c r="B40" s="3">
        <f t="shared" si="4"/>
        <v>32</v>
      </c>
      <c r="C40" s="21" t="s">
        <v>74</v>
      </c>
      <c r="D40" s="3" t="s">
        <v>11</v>
      </c>
      <c r="E40" s="6">
        <v>1147.5</v>
      </c>
      <c r="F40" s="70">
        <v>16.489999999999998</v>
      </c>
      <c r="G40" s="7">
        <f t="shared" si="3"/>
        <v>18922.274999999998</v>
      </c>
      <c r="H40" s="19"/>
      <c r="I40" s="61"/>
      <c r="J40">
        <v>1.2749999999999999</v>
      </c>
      <c r="K40">
        <f t="shared" si="1"/>
        <v>1463.0625</v>
      </c>
    </row>
    <row r="41" spans="1:11" ht="30" x14ac:dyDescent="0.2">
      <c r="A41" s="13">
        <v>85005</v>
      </c>
      <c r="B41" s="3">
        <f t="shared" si="4"/>
        <v>33</v>
      </c>
      <c r="C41" s="21" t="s">
        <v>75</v>
      </c>
      <c r="D41" s="3" t="s">
        <v>11</v>
      </c>
      <c r="E41" s="6">
        <v>38.25</v>
      </c>
      <c r="F41" s="71">
        <v>390.61</v>
      </c>
      <c r="G41" s="7">
        <f t="shared" si="3"/>
        <v>14940.8325</v>
      </c>
      <c r="H41" s="19"/>
      <c r="I41" s="61"/>
      <c r="J41">
        <v>1.2749999999999999</v>
      </c>
      <c r="K41">
        <f t="shared" si="1"/>
        <v>48.768749999999997</v>
      </c>
    </row>
    <row r="42" spans="1:11" ht="15.75" customHeight="1" x14ac:dyDescent="0.2">
      <c r="A42" s="85" t="s">
        <v>379</v>
      </c>
      <c r="B42" s="85"/>
      <c r="C42" s="85"/>
      <c r="D42" s="85"/>
      <c r="E42" s="85"/>
      <c r="F42" s="85"/>
      <c r="G42" s="51">
        <f>SUM(G19:G41)</f>
        <v>351939.50575000001</v>
      </c>
      <c r="H42"/>
      <c r="I42" s="61"/>
      <c r="J42">
        <v>1.2749999999999999</v>
      </c>
      <c r="K42">
        <f t="shared" si="1"/>
        <v>0</v>
      </c>
    </row>
    <row r="43" spans="1:11" ht="15.75" x14ac:dyDescent="0.2">
      <c r="A43" s="88" t="s">
        <v>76</v>
      </c>
      <c r="B43" s="88"/>
      <c r="C43" s="88"/>
      <c r="D43" s="88"/>
      <c r="E43" s="88"/>
      <c r="F43" s="88"/>
      <c r="G43" s="88"/>
      <c r="H43"/>
      <c r="I43" s="61"/>
      <c r="J43">
        <v>1.2749999999999999</v>
      </c>
      <c r="K43">
        <f t="shared" si="1"/>
        <v>0</v>
      </c>
    </row>
    <row r="44" spans="1:11" ht="30" x14ac:dyDescent="0.2">
      <c r="A44" s="3" t="s">
        <v>80</v>
      </c>
      <c r="B44" s="3">
        <f>B41+1</f>
        <v>34</v>
      </c>
      <c r="C44" s="4" t="s">
        <v>81</v>
      </c>
      <c r="D44" s="5" t="s">
        <v>11</v>
      </c>
      <c r="E44" s="24">
        <v>51</v>
      </c>
      <c r="F44" s="72">
        <v>108.36</v>
      </c>
      <c r="G44" s="7">
        <f t="shared" ref="G44:G49" si="5">E44*F44</f>
        <v>5526.36</v>
      </c>
      <c r="H44" s="1" t="s">
        <v>12</v>
      </c>
      <c r="I44" s="61"/>
      <c r="J44">
        <v>1.2749999999999999</v>
      </c>
      <c r="K44">
        <f t="shared" si="1"/>
        <v>65.024999999999991</v>
      </c>
    </row>
    <row r="45" spans="1:11" ht="15" x14ac:dyDescent="0.2">
      <c r="A45" s="3" t="s">
        <v>82</v>
      </c>
      <c r="B45" s="3">
        <f t="shared" ref="B45:B49" si="6">B44+1</f>
        <v>35</v>
      </c>
      <c r="C45" s="4" t="s">
        <v>83</v>
      </c>
      <c r="D45" s="5" t="s">
        <v>77</v>
      </c>
      <c r="E45" s="24">
        <v>114.74999999999999</v>
      </c>
      <c r="F45" s="72">
        <v>432.74</v>
      </c>
      <c r="G45" s="7">
        <f t="shared" si="5"/>
        <v>49656.914999999994</v>
      </c>
      <c r="H45" s="1" t="s">
        <v>12</v>
      </c>
      <c r="I45" s="61"/>
      <c r="J45">
        <v>1.2749999999999999</v>
      </c>
      <c r="K45">
        <f t="shared" si="1"/>
        <v>146.30624999999998</v>
      </c>
    </row>
    <row r="46" spans="1:11" ht="60" x14ac:dyDescent="0.2">
      <c r="A46" s="3">
        <v>87456</v>
      </c>
      <c r="B46" s="3">
        <f t="shared" si="6"/>
        <v>36</v>
      </c>
      <c r="C46" s="4" t="s">
        <v>84</v>
      </c>
      <c r="D46" s="5" t="s">
        <v>11</v>
      </c>
      <c r="E46" s="24">
        <v>446.24999999999994</v>
      </c>
      <c r="F46" s="72">
        <v>54.59</v>
      </c>
      <c r="G46" s="7">
        <f t="shared" si="5"/>
        <v>24360.787499999999</v>
      </c>
      <c r="H46" s="1" t="s">
        <v>12</v>
      </c>
      <c r="I46" s="61"/>
      <c r="J46">
        <v>1.2749999999999999</v>
      </c>
      <c r="K46">
        <f t="shared" si="1"/>
        <v>568.96874999999989</v>
      </c>
    </row>
    <row r="47" spans="1:11" ht="30" x14ac:dyDescent="0.2">
      <c r="A47" s="3">
        <v>86889</v>
      </c>
      <c r="B47" s="3">
        <f t="shared" si="6"/>
        <v>37</v>
      </c>
      <c r="C47" s="4" t="s">
        <v>85</v>
      </c>
      <c r="D47" s="5" t="s">
        <v>86</v>
      </c>
      <c r="E47" s="6">
        <v>63.749999999999993</v>
      </c>
      <c r="F47" s="67">
        <v>556.37</v>
      </c>
      <c r="G47" s="7">
        <f t="shared" si="5"/>
        <v>35468.587499999994</v>
      </c>
      <c r="H47" s="1" t="s">
        <v>12</v>
      </c>
      <c r="I47" s="61"/>
      <c r="J47">
        <v>1.2749999999999999</v>
      </c>
      <c r="K47">
        <f t="shared" si="1"/>
        <v>81.281249999999986</v>
      </c>
    </row>
    <row r="48" spans="1:11" ht="30" x14ac:dyDescent="0.2">
      <c r="A48" s="3">
        <v>86895</v>
      </c>
      <c r="B48" s="3">
        <f t="shared" si="6"/>
        <v>38</v>
      </c>
      <c r="C48" s="4" t="s">
        <v>87</v>
      </c>
      <c r="D48" s="5" t="s">
        <v>11</v>
      </c>
      <c r="E48" s="6">
        <v>63.749999999999993</v>
      </c>
      <c r="F48" s="67">
        <v>273.61</v>
      </c>
      <c r="G48" s="7">
        <f t="shared" si="5"/>
        <v>17442.637500000001</v>
      </c>
      <c r="H48" s="1" t="s">
        <v>12</v>
      </c>
      <c r="I48" s="61"/>
      <c r="J48">
        <v>1.2749999999999999</v>
      </c>
      <c r="K48">
        <f t="shared" si="1"/>
        <v>81.281249999999986</v>
      </c>
    </row>
    <row r="49" spans="1:11" ht="30" x14ac:dyDescent="0.2">
      <c r="A49" s="3">
        <v>86957</v>
      </c>
      <c r="B49" s="3">
        <f t="shared" si="6"/>
        <v>39</v>
      </c>
      <c r="C49" s="4" t="s">
        <v>88</v>
      </c>
      <c r="D49" s="5" t="s">
        <v>36</v>
      </c>
      <c r="E49" s="6">
        <v>500</v>
      </c>
      <c r="F49" s="67">
        <v>18.440000000000001</v>
      </c>
      <c r="G49" s="7">
        <f t="shared" si="5"/>
        <v>9220</v>
      </c>
      <c r="H49" s="1" t="s">
        <v>12</v>
      </c>
      <c r="I49" s="61"/>
      <c r="J49">
        <v>1.2749999999999999</v>
      </c>
      <c r="K49">
        <f t="shared" si="1"/>
        <v>637.5</v>
      </c>
    </row>
    <row r="50" spans="1:11" ht="15.75" customHeight="1" x14ac:dyDescent="0.2">
      <c r="A50" s="92" t="s">
        <v>89</v>
      </c>
      <c r="B50" s="92"/>
      <c r="C50" s="92"/>
      <c r="D50" s="92"/>
      <c r="E50" s="92"/>
      <c r="F50" s="92"/>
      <c r="G50" s="15">
        <f>SUM(G44:G49)</f>
        <v>141675.28750000001</v>
      </c>
      <c r="H50"/>
      <c r="I50" s="61"/>
      <c r="J50">
        <v>1.2749999999999999</v>
      </c>
      <c r="K50">
        <f t="shared" si="1"/>
        <v>0</v>
      </c>
    </row>
    <row r="51" spans="1:11" ht="15.75" x14ac:dyDescent="0.2">
      <c r="A51" s="88" t="s">
        <v>90</v>
      </c>
      <c r="B51" s="88"/>
      <c r="C51" s="88"/>
      <c r="D51" s="88"/>
      <c r="E51" s="88"/>
      <c r="F51" s="88"/>
      <c r="G51" s="88"/>
      <c r="H51"/>
      <c r="I51" s="61"/>
      <c r="J51">
        <v>1.2749999999999999</v>
      </c>
      <c r="K51">
        <f t="shared" si="1"/>
        <v>0</v>
      </c>
    </row>
    <row r="52" spans="1:11" ht="15" x14ac:dyDescent="0.2">
      <c r="A52" s="3">
        <v>72278</v>
      </c>
      <c r="B52" s="3">
        <f>B49+1</f>
        <v>40</v>
      </c>
      <c r="C52" s="21" t="s">
        <v>107</v>
      </c>
      <c r="D52" s="3" t="s">
        <v>7</v>
      </c>
      <c r="E52" s="23">
        <v>900</v>
      </c>
      <c r="F52" s="73">
        <v>84.58</v>
      </c>
      <c r="G52" s="7">
        <f t="shared" ref="G52:G115" si="7">E52*F52</f>
        <v>76122</v>
      </c>
      <c r="H52"/>
      <c r="I52" s="61"/>
      <c r="J52">
        <v>1.2749999999999999</v>
      </c>
      <c r="K52">
        <f t="shared" si="1"/>
        <v>1147.5</v>
      </c>
    </row>
    <row r="53" spans="1:11" ht="30" x14ac:dyDescent="0.2">
      <c r="A53" s="3" t="s">
        <v>91</v>
      </c>
      <c r="B53" s="3">
        <f t="shared" ref="B53:B116" si="8">B52+1</f>
        <v>41</v>
      </c>
      <c r="C53" s="21" t="s">
        <v>92</v>
      </c>
      <c r="D53" s="3" t="s">
        <v>7</v>
      </c>
      <c r="E53" s="23">
        <v>65</v>
      </c>
      <c r="F53" s="73">
        <v>44.16</v>
      </c>
      <c r="G53" s="7">
        <f t="shared" si="7"/>
        <v>2870.3999999999996</v>
      </c>
      <c r="H53"/>
      <c r="I53" s="61"/>
      <c r="J53">
        <v>1.2749999999999999</v>
      </c>
      <c r="K53">
        <f t="shared" si="1"/>
        <v>82.875</v>
      </c>
    </row>
    <row r="54" spans="1:11" ht="30" x14ac:dyDescent="0.2">
      <c r="A54" s="3" t="s">
        <v>93</v>
      </c>
      <c r="B54" s="3">
        <f t="shared" si="8"/>
        <v>42</v>
      </c>
      <c r="C54" s="21" t="s">
        <v>94</v>
      </c>
      <c r="D54" s="3" t="s">
        <v>7</v>
      </c>
      <c r="E54" s="23">
        <v>65</v>
      </c>
      <c r="F54" s="73">
        <v>50.53</v>
      </c>
      <c r="G54" s="7">
        <f t="shared" si="7"/>
        <v>3284.4500000000003</v>
      </c>
      <c r="H54"/>
      <c r="I54" s="61"/>
      <c r="J54">
        <v>1.2749999999999999</v>
      </c>
      <c r="K54">
        <f t="shared" si="1"/>
        <v>82.875</v>
      </c>
    </row>
    <row r="55" spans="1:11" ht="30" x14ac:dyDescent="0.2">
      <c r="A55" s="3" t="s">
        <v>95</v>
      </c>
      <c r="B55" s="3">
        <f t="shared" si="8"/>
        <v>43</v>
      </c>
      <c r="C55" s="21" t="s">
        <v>96</v>
      </c>
      <c r="D55" s="3" t="s">
        <v>7</v>
      </c>
      <c r="E55" s="23">
        <v>65</v>
      </c>
      <c r="F55" s="73">
        <v>58.35</v>
      </c>
      <c r="G55" s="7">
        <f t="shared" si="7"/>
        <v>3792.75</v>
      </c>
      <c r="H55"/>
      <c r="I55" s="61"/>
      <c r="J55">
        <v>1.2749999999999999</v>
      </c>
      <c r="K55">
        <f t="shared" si="1"/>
        <v>82.875</v>
      </c>
    </row>
    <row r="56" spans="1:11" ht="60" x14ac:dyDescent="0.2">
      <c r="A56" s="3" t="s">
        <v>97</v>
      </c>
      <c r="B56" s="3">
        <f t="shared" si="8"/>
        <v>44</v>
      </c>
      <c r="C56" s="21" t="s">
        <v>98</v>
      </c>
      <c r="D56" s="3" t="s">
        <v>7</v>
      </c>
      <c r="E56" s="23">
        <v>30</v>
      </c>
      <c r="F56" s="73">
        <v>129.02000000000001</v>
      </c>
      <c r="G56" s="7">
        <f t="shared" si="7"/>
        <v>3870.6000000000004</v>
      </c>
      <c r="H56"/>
      <c r="I56" s="61"/>
      <c r="J56">
        <v>1.2749999999999999</v>
      </c>
      <c r="K56">
        <f t="shared" si="1"/>
        <v>38.25</v>
      </c>
    </row>
    <row r="57" spans="1:11" ht="30" x14ac:dyDescent="0.2">
      <c r="A57" s="3" t="s">
        <v>99</v>
      </c>
      <c r="B57" s="3">
        <f t="shared" si="8"/>
        <v>45</v>
      </c>
      <c r="C57" s="21" t="s">
        <v>100</v>
      </c>
      <c r="D57" s="3" t="s">
        <v>7</v>
      </c>
      <c r="E57" s="23">
        <v>65</v>
      </c>
      <c r="F57" s="73">
        <v>282.77999999999997</v>
      </c>
      <c r="G57" s="7">
        <f t="shared" si="7"/>
        <v>18380.699999999997</v>
      </c>
      <c r="H57"/>
      <c r="I57" s="61"/>
      <c r="J57">
        <v>1.2749999999999999</v>
      </c>
      <c r="K57">
        <f t="shared" si="1"/>
        <v>82.875</v>
      </c>
    </row>
    <row r="58" spans="1:11" ht="30" x14ac:dyDescent="0.2">
      <c r="A58" s="3">
        <v>83399</v>
      </c>
      <c r="B58" s="3">
        <f t="shared" si="8"/>
        <v>46</v>
      </c>
      <c r="C58" s="21" t="s">
        <v>101</v>
      </c>
      <c r="D58" s="3" t="s">
        <v>7</v>
      </c>
      <c r="E58" s="23">
        <v>105</v>
      </c>
      <c r="F58" s="73">
        <v>30.42</v>
      </c>
      <c r="G58" s="7">
        <f t="shared" si="7"/>
        <v>3194.1000000000004</v>
      </c>
      <c r="H58"/>
      <c r="I58" s="61"/>
      <c r="J58">
        <v>1.2749999999999999</v>
      </c>
      <c r="K58">
        <f t="shared" si="1"/>
        <v>133.875</v>
      </c>
    </row>
    <row r="59" spans="1:11" ht="45" x14ac:dyDescent="0.2">
      <c r="A59" s="3">
        <v>83400</v>
      </c>
      <c r="B59" s="3">
        <f t="shared" si="8"/>
        <v>47</v>
      </c>
      <c r="C59" s="21" t="s">
        <v>102</v>
      </c>
      <c r="D59" s="3" t="s">
        <v>7</v>
      </c>
      <c r="E59" s="23">
        <v>30</v>
      </c>
      <c r="F59" s="73">
        <v>87.5</v>
      </c>
      <c r="G59" s="7">
        <f t="shared" si="7"/>
        <v>2625</v>
      </c>
      <c r="H59"/>
      <c r="I59" s="61"/>
      <c r="J59">
        <v>1.2749999999999999</v>
      </c>
      <c r="K59">
        <f t="shared" si="1"/>
        <v>38.25</v>
      </c>
    </row>
    <row r="60" spans="1:11" ht="30" x14ac:dyDescent="0.2">
      <c r="A60" s="3">
        <v>83478</v>
      </c>
      <c r="B60" s="3">
        <f t="shared" si="8"/>
        <v>48</v>
      </c>
      <c r="C60" s="21" t="s">
        <v>103</v>
      </c>
      <c r="D60" s="3" t="s">
        <v>7</v>
      </c>
      <c r="E60" s="23">
        <v>30</v>
      </c>
      <c r="F60" s="73">
        <v>285.25</v>
      </c>
      <c r="G60" s="7">
        <f t="shared" si="7"/>
        <v>8557.5</v>
      </c>
      <c r="H60"/>
      <c r="I60" s="61"/>
      <c r="J60">
        <v>1.2749999999999999</v>
      </c>
      <c r="K60">
        <f t="shared" si="1"/>
        <v>38.25</v>
      </c>
    </row>
    <row r="61" spans="1:11" ht="30" x14ac:dyDescent="0.2">
      <c r="A61" s="3">
        <v>83479</v>
      </c>
      <c r="B61" s="3">
        <f t="shared" si="8"/>
        <v>49</v>
      </c>
      <c r="C61" s="21" t="s">
        <v>104</v>
      </c>
      <c r="D61" s="3" t="s">
        <v>7</v>
      </c>
      <c r="E61" s="23">
        <v>30</v>
      </c>
      <c r="F61" s="73">
        <v>113.08</v>
      </c>
      <c r="G61" s="7">
        <f t="shared" si="7"/>
        <v>3392.4</v>
      </c>
      <c r="H61"/>
      <c r="I61" s="61"/>
      <c r="J61">
        <v>1.2749999999999999</v>
      </c>
      <c r="K61">
        <f t="shared" si="1"/>
        <v>38.25</v>
      </c>
    </row>
    <row r="62" spans="1:11" ht="30" x14ac:dyDescent="0.2">
      <c r="A62" s="3">
        <v>83480</v>
      </c>
      <c r="B62" s="3">
        <f t="shared" si="8"/>
        <v>50</v>
      </c>
      <c r="C62" s="21" t="s">
        <v>105</v>
      </c>
      <c r="D62" s="3" t="s">
        <v>7</v>
      </c>
      <c r="E62" s="23">
        <v>30</v>
      </c>
      <c r="F62" s="73">
        <v>87.01</v>
      </c>
      <c r="G62" s="7">
        <f t="shared" si="7"/>
        <v>2610.3000000000002</v>
      </c>
      <c r="H62"/>
      <c r="I62" s="61"/>
      <c r="J62">
        <v>1.2749999999999999</v>
      </c>
      <c r="K62">
        <f t="shared" si="1"/>
        <v>38.25</v>
      </c>
    </row>
    <row r="63" spans="1:11" ht="30" x14ac:dyDescent="0.2">
      <c r="A63" s="3">
        <v>83481</v>
      </c>
      <c r="B63" s="3">
        <f t="shared" si="8"/>
        <v>51</v>
      </c>
      <c r="C63" s="21" t="s">
        <v>106</v>
      </c>
      <c r="D63" s="3" t="s">
        <v>7</v>
      </c>
      <c r="E63" s="23">
        <v>30</v>
      </c>
      <c r="F63" s="73">
        <v>99.1</v>
      </c>
      <c r="G63" s="7">
        <f t="shared" si="7"/>
        <v>2973</v>
      </c>
      <c r="H63"/>
      <c r="I63" s="61"/>
      <c r="J63">
        <v>1.2749999999999999</v>
      </c>
      <c r="K63">
        <f t="shared" si="1"/>
        <v>38.25</v>
      </c>
    </row>
    <row r="64" spans="1:11" ht="30" x14ac:dyDescent="0.2">
      <c r="A64" s="3">
        <v>83391</v>
      </c>
      <c r="B64" s="3">
        <f t="shared" si="8"/>
        <v>52</v>
      </c>
      <c r="C64" s="21" t="s">
        <v>108</v>
      </c>
      <c r="D64" s="3" t="s">
        <v>7</v>
      </c>
      <c r="E64" s="23">
        <v>1200</v>
      </c>
      <c r="F64" s="73">
        <v>29.45</v>
      </c>
      <c r="G64" s="7">
        <f t="shared" si="7"/>
        <v>35340</v>
      </c>
      <c r="H64"/>
      <c r="I64" s="61"/>
      <c r="J64">
        <v>1.2749999999999999</v>
      </c>
      <c r="K64">
        <f t="shared" si="1"/>
        <v>1530</v>
      </c>
    </row>
    <row r="65" spans="1:11" ht="30" x14ac:dyDescent="0.2">
      <c r="A65" s="3">
        <v>83393</v>
      </c>
      <c r="B65" s="3">
        <f t="shared" si="8"/>
        <v>53</v>
      </c>
      <c r="C65" s="21" t="s">
        <v>109</v>
      </c>
      <c r="D65" s="3" t="s">
        <v>7</v>
      </c>
      <c r="E65" s="23">
        <v>1200</v>
      </c>
      <c r="F65" s="73">
        <v>27.71</v>
      </c>
      <c r="G65" s="7">
        <f t="shared" si="7"/>
        <v>33252</v>
      </c>
      <c r="H65"/>
      <c r="I65" s="61"/>
      <c r="J65">
        <v>1.2749999999999999</v>
      </c>
      <c r="K65">
        <f t="shared" si="1"/>
        <v>1530</v>
      </c>
    </row>
    <row r="66" spans="1:11" ht="30" x14ac:dyDescent="0.2">
      <c r="A66" s="3" t="s">
        <v>110</v>
      </c>
      <c r="B66" s="3">
        <f t="shared" si="8"/>
        <v>54</v>
      </c>
      <c r="C66" s="21" t="s">
        <v>111</v>
      </c>
      <c r="D66" s="3" t="s">
        <v>7</v>
      </c>
      <c r="E66" s="23">
        <v>15</v>
      </c>
      <c r="F66" s="73">
        <v>1126.97</v>
      </c>
      <c r="G66" s="7">
        <f t="shared" si="7"/>
        <v>16904.55</v>
      </c>
      <c r="H66"/>
      <c r="I66" s="61"/>
      <c r="J66">
        <v>1.2749999999999999</v>
      </c>
      <c r="K66">
        <f t="shared" si="1"/>
        <v>19.125</v>
      </c>
    </row>
    <row r="67" spans="1:11" ht="30" x14ac:dyDescent="0.2">
      <c r="A67" s="3" t="s">
        <v>112</v>
      </c>
      <c r="B67" s="3">
        <f t="shared" si="8"/>
        <v>55</v>
      </c>
      <c r="C67" s="21" t="s">
        <v>113</v>
      </c>
      <c r="D67" s="3" t="s">
        <v>7</v>
      </c>
      <c r="E67" s="23">
        <v>15</v>
      </c>
      <c r="F67" s="73">
        <v>1161.77</v>
      </c>
      <c r="G67" s="7">
        <f t="shared" si="7"/>
        <v>17426.55</v>
      </c>
      <c r="H67"/>
      <c r="I67" s="61"/>
      <c r="J67">
        <v>1.2749999999999999</v>
      </c>
      <c r="K67">
        <f t="shared" si="1"/>
        <v>19.125</v>
      </c>
    </row>
    <row r="68" spans="1:11" ht="30" x14ac:dyDescent="0.2">
      <c r="A68" s="3" t="s">
        <v>114</v>
      </c>
      <c r="B68" s="3">
        <f t="shared" si="8"/>
        <v>56</v>
      </c>
      <c r="C68" s="21" t="s">
        <v>115</v>
      </c>
      <c r="D68" s="3" t="s">
        <v>7</v>
      </c>
      <c r="E68" s="23">
        <v>15</v>
      </c>
      <c r="F68" s="73">
        <v>662.88</v>
      </c>
      <c r="G68" s="7">
        <f t="shared" si="7"/>
        <v>9943.2000000000007</v>
      </c>
      <c r="H68"/>
      <c r="I68" s="61"/>
      <c r="J68">
        <v>1.2749999999999999</v>
      </c>
      <c r="K68">
        <f t="shared" si="1"/>
        <v>19.125</v>
      </c>
    </row>
    <row r="69" spans="1:11" ht="15" x14ac:dyDescent="0.2">
      <c r="A69" s="3">
        <v>83641</v>
      </c>
      <c r="B69" s="3">
        <f t="shared" si="8"/>
        <v>57</v>
      </c>
      <c r="C69" s="21" t="s">
        <v>116</v>
      </c>
      <c r="D69" s="3" t="s">
        <v>7</v>
      </c>
      <c r="E69" s="23">
        <v>50</v>
      </c>
      <c r="F69" s="73"/>
      <c r="G69" s="7">
        <f t="shared" si="7"/>
        <v>0</v>
      </c>
      <c r="H69"/>
      <c r="I69" s="61"/>
      <c r="J69">
        <v>1.2749999999999999</v>
      </c>
      <c r="K69">
        <f t="shared" si="1"/>
        <v>63.749999999999993</v>
      </c>
    </row>
    <row r="70" spans="1:11" ht="30" x14ac:dyDescent="0.2">
      <c r="A70" s="3" t="s">
        <v>117</v>
      </c>
      <c r="B70" s="3">
        <f t="shared" si="8"/>
        <v>58</v>
      </c>
      <c r="C70" s="21" t="s">
        <v>118</v>
      </c>
      <c r="D70" s="3" t="s">
        <v>7</v>
      </c>
      <c r="E70" s="23">
        <v>7</v>
      </c>
      <c r="F70" s="73">
        <v>8345.5499999999993</v>
      </c>
      <c r="G70" s="7">
        <f t="shared" si="7"/>
        <v>58418.849999999991</v>
      </c>
      <c r="H70"/>
      <c r="I70" s="61"/>
      <c r="J70">
        <v>1.2749999999999999</v>
      </c>
      <c r="K70">
        <f t="shared" si="1"/>
        <v>8.9249999999999989</v>
      </c>
    </row>
    <row r="71" spans="1:11" ht="30" x14ac:dyDescent="0.2">
      <c r="A71" s="3" t="s">
        <v>119</v>
      </c>
      <c r="B71" s="3">
        <f t="shared" si="8"/>
        <v>59</v>
      </c>
      <c r="C71" s="21" t="s">
        <v>120</v>
      </c>
      <c r="D71" s="3" t="s">
        <v>7</v>
      </c>
      <c r="E71" s="23">
        <v>7</v>
      </c>
      <c r="F71" s="73">
        <v>10521.11</v>
      </c>
      <c r="G71" s="7">
        <f t="shared" si="7"/>
        <v>73647.77</v>
      </c>
      <c r="H71"/>
      <c r="I71" s="61"/>
      <c r="J71">
        <v>1.2749999999999999</v>
      </c>
      <c r="K71">
        <f t="shared" si="1"/>
        <v>8.9249999999999989</v>
      </c>
    </row>
    <row r="72" spans="1:11" ht="30" x14ac:dyDescent="0.2">
      <c r="A72" s="3">
        <v>83488</v>
      </c>
      <c r="B72" s="3">
        <f t="shared" si="8"/>
        <v>60</v>
      </c>
      <c r="C72" s="21" t="s">
        <v>121</v>
      </c>
      <c r="D72" s="3" t="s">
        <v>7</v>
      </c>
      <c r="E72" s="23">
        <v>7</v>
      </c>
      <c r="F72" s="73"/>
      <c r="G72" s="7">
        <f t="shared" si="7"/>
        <v>0</v>
      </c>
      <c r="H72"/>
      <c r="I72" s="61"/>
      <c r="J72">
        <v>1.2749999999999999</v>
      </c>
      <c r="K72">
        <f t="shared" ref="K72:K135" si="9">J72*E72</f>
        <v>8.9249999999999989</v>
      </c>
    </row>
    <row r="73" spans="1:11" ht="30" x14ac:dyDescent="0.2">
      <c r="A73" s="3">
        <v>83489</v>
      </c>
      <c r="B73" s="3">
        <f t="shared" si="8"/>
        <v>61</v>
      </c>
      <c r="C73" s="21" t="s">
        <v>122</v>
      </c>
      <c r="D73" s="3" t="s">
        <v>7</v>
      </c>
      <c r="E73" s="23">
        <v>7</v>
      </c>
      <c r="F73" s="73"/>
      <c r="G73" s="7">
        <f t="shared" si="7"/>
        <v>0</v>
      </c>
      <c r="H73"/>
      <c r="I73" s="61"/>
      <c r="J73">
        <v>1.2749999999999999</v>
      </c>
      <c r="K73">
        <f t="shared" si="9"/>
        <v>8.9249999999999989</v>
      </c>
    </row>
    <row r="74" spans="1:11" ht="45" x14ac:dyDescent="0.2">
      <c r="A74" s="3" t="s">
        <v>123</v>
      </c>
      <c r="B74" s="3">
        <f t="shared" si="8"/>
        <v>62</v>
      </c>
      <c r="C74" s="21" t="s">
        <v>124</v>
      </c>
      <c r="D74" s="3" t="s">
        <v>7</v>
      </c>
      <c r="E74" s="23">
        <v>30</v>
      </c>
      <c r="F74" s="73">
        <v>332.42</v>
      </c>
      <c r="G74" s="7">
        <f t="shared" si="7"/>
        <v>9972.6</v>
      </c>
      <c r="H74"/>
      <c r="I74" s="61"/>
      <c r="J74">
        <v>1.2749999999999999</v>
      </c>
      <c r="K74">
        <f t="shared" si="9"/>
        <v>38.25</v>
      </c>
    </row>
    <row r="75" spans="1:11" ht="30" x14ac:dyDescent="0.2">
      <c r="A75" s="3" t="s">
        <v>125</v>
      </c>
      <c r="B75" s="3">
        <f t="shared" si="8"/>
        <v>63</v>
      </c>
      <c r="C75" s="21" t="s">
        <v>126</v>
      </c>
      <c r="D75" s="3" t="s">
        <v>7</v>
      </c>
      <c r="E75" s="23">
        <v>30</v>
      </c>
      <c r="F75" s="73">
        <v>25.47</v>
      </c>
      <c r="G75" s="7">
        <f t="shared" si="7"/>
        <v>764.09999999999991</v>
      </c>
      <c r="H75"/>
      <c r="I75" s="61"/>
      <c r="J75">
        <v>1.2749999999999999</v>
      </c>
      <c r="K75">
        <f t="shared" si="9"/>
        <v>38.25</v>
      </c>
    </row>
    <row r="76" spans="1:11" ht="30" x14ac:dyDescent="0.2">
      <c r="A76" s="3" t="s">
        <v>127</v>
      </c>
      <c r="B76" s="3">
        <f t="shared" si="8"/>
        <v>64</v>
      </c>
      <c r="C76" s="21" t="s">
        <v>128</v>
      </c>
      <c r="D76" s="3" t="s">
        <v>7</v>
      </c>
      <c r="E76" s="23">
        <v>30</v>
      </c>
      <c r="F76" s="73">
        <v>78.569999999999993</v>
      </c>
      <c r="G76" s="7">
        <f t="shared" si="7"/>
        <v>2357.1</v>
      </c>
      <c r="H76"/>
      <c r="I76" s="61"/>
      <c r="J76">
        <v>1.2749999999999999</v>
      </c>
      <c r="K76">
        <f t="shared" si="9"/>
        <v>38.25</v>
      </c>
    </row>
    <row r="77" spans="1:11" ht="45" x14ac:dyDescent="0.2">
      <c r="A77" s="3" t="s">
        <v>129</v>
      </c>
      <c r="B77" s="3">
        <f t="shared" si="8"/>
        <v>65</v>
      </c>
      <c r="C77" s="21" t="s">
        <v>130</v>
      </c>
      <c r="D77" s="3" t="s">
        <v>7</v>
      </c>
      <c r="E77" s="23">
        <v>65</v>
      </c>
      <c r="F77" s="73">
        <v>9.68</v>
      </c>
      <c r="G77" s="7">
        <f t="shared" si="7"/>
        <v>629.19999999999993</v>
      </c>
      <c r="H77"/>
      <c r="I77" s="61"/>
      <c r="J77">
        <v>1.2749999999999999</v>
      </c>
      <c r="K77">
        <f t="shared" si="9"/>
        <v>82.875</v>
      </c>
    </row>
    <row r="78" spans="1:11" ht="45" x14ac:dyDescent="0.2">
      <c r="A78" s="3" t="s">
        <v>131</v>
      </c>
      <c r="B78" s="3">
        <f t="shared" si="8"/>
        <v>66</v>
      </c>
      <c r="C78" s="21" t="s">
        <v>132</v>
      </c>
      <c r="D78" s="3" t="s">
        <v>7</v>
      </c>
      <c r="E78" s="23">
        <v>65</v>
      </c>
      <c r="F78" s="73">
        <v>9.56</v>
      </c>
      <c r="G78" s="7">
        <f t="shared" si="7"/>
        <v>621.4</v>
      </c>
      <c r="H78"/>
      <c r="I78" s="61"/>
      <c r="J78">
        <v>1.2749999999999999</v>
      </c>
      <c r="K78">
        <f t="shared" si="9"/>
        <v>82.875</v>
      </c>
    </row>
    <row r="79" spans="1:11" ht="45" x14ac:dyDescent="0.2">
      <c r="A79" s="3" t="s">
        <v>133</v>
      </c>
      <c r="B79" s="3">
        <f t="shared" si="8"/>
        <v>67</v>
      </c>
      <c r="C79" s="21" t="s">
        <v>134</v>
      </c>
      <c r="D79" s="3" t="s">
        <v>7</v>
      </c>
      <c r="E79" s="23">
        <v>65</v>
      </c>
      <c r="F79" s="73">
        <v>6.79</v>
      </c>
      <c r="G79" s="7">
        <f t="shared" si="7"/>
        <v>441.35</v>
      </c>
      <c r="H79"/>
      <c r="I79" s="61"/>
      <c r="J79">
        <v>1.2749999999999999</v>
      </c>
      <c r="K79">
        <f t="shared" si="9"/>
        <v>82.875</v>
      </c>
    </row>
    <row r="80" spans="1:11" ht="30" x14ac:dyDescent="0.2">
      <c r="A80" s="3">
        <v>88545</v>
      </c>
      <c r="B80" s="3">
        <f t="shared" si="8"/>
        <v>68</v>
      </c>
      <c r="C80" s="21" t="s">
        <v>135</v>
      </c>
      <c r="D80" s="3" t="s">
        <v>7</v>
      </c>
      <c r="E80" s="23">
        <v>65</v>
      </c>
      <c r="F80" s="73">
        <v>159.69999999999999</v>
      </c>
      <c r="G80" s="7">
        <f t="shared" si="7"/>
        <v>10380.5</v>
      </c>
      <c r="H80"/>
      <c r="I80" s="61"/>
      <c r="J80">
        <v>1.2749999999999999</v>
      </c>
      <c r="K80">
        <f t="shared" si="9"/>
        <v>82.875</v>
      </c>
    </row>
    <row r="81" spans="1:11" ht="45" x14ac:dyDescent="0.2">
      <c r="A81" s="3" t="s">
        <v>136</v>
      </c>
      <c r="B81" s="3">
        <f t="shared" si="8"/>
        <v>69</v>
      </c>
      <c r="C81" s="21" t="s">
        <v>137</v>
      </c>
      <c r="D81" s="3" t="s">
        <v>7</v>
      </c>
      <c r="E81" s="23">
        <v>100</v>
      </c>
      <c r="F81" s="73">
        <v>32.130000000000003</v>
      </c>
      <c r="G81" s="7">
        <f t="shared" si="7"/>
        <v>3213.0000000000005</v>
      </c>
      <c r="H81"/>
      <c r="I81" s="61"/>
      <c r="J81">
        <v>1.2749999999999999</v>
      </c>
      <c r="K81">
        <f t="shared" si="9"/>
        <v>127.49999999999999</v>
      </c>
    </row>
    <row r="82" spans="1:11" ht="45" x14ac:dyDescent="0.2">
      <c r="A82" s="3" t="s">
        <v>138</v>
      </c>
      <c r="B82" s="3">
        <f t="shared" si="8"/>
        <v>70</v>
      </c>
      <c r="C82" s="21" t="s">
        <v>139</v>
      </c>
      <c r="D82" s="3" t="s">
        <v>7</v>
      </c>
      <c r="E82" s="23">
        <v>100</v>
      </c>
      <c r="F82" s="73">
        <v>50.72</v>
      </c>
      <c r="G82" s="7">
        <f t="shared" si="7"/>
        <v>5072</v>
      </c>
      <c r="H82"/>
      <c r="I82" s="61"/>
      <c r="J82">
        <v>1.2749999999999999</v>
      </c>
      <c r="K82">
        <f t="shared" si="9"/>
        <v>127.49999999999999</v>
      </c>
    </row>
    <row r="83" spans="1:11" ht="45" x14ac:dyDescent="0.2">
      <c r="A83" s="3" t="s">
        <v>140</v>
      </c>
      <c r="B83" s="3">
        <f t="shared" si="8"/>
        <v>71</v>
      </c>
      <c r="C83" s="21" t="s">
        <v>141</v>
      </c>
      <c r="D83" s="3" t="s">
        <v>7</v>
      </c>
      <c r="E83" s="23">
        <v>100</v>
      </c>
      <c r="F83" s="73">
        <v>154.79</v>
      </c>
      <c r="G83" s="7">
        <f t="shared" si="7"/>
        <v>15479</v>
      </c>
      <c r="H83"/>
      <c r="I83" s="61"/>
      <c r="J83">
        <v>1.2749999999999999</v>
      </c>
      <c r="K83">
        <f t="shared" si="9"/>
        <v>127.49999999999999</v>
      </c>
    </row>
    <row r="84" spans="1:11" ht="30" x14ac:dyDescent="0.2">
      <c r="A84" s="3">
        <v>72271</v>
      </c>
      <c r="B84" s="3">
        <f t="shared" si="8"/>
        <v>72</v>
      </c>
      <c r="C84" s="21" t="s">
        <v>142</v>
      </c>
      <c r="D84" s="3" t="s">
        <v>7</v>
      </c>
      <c r="E84" s="23">
        <v>100</v>
      </c>
      <c r="F84" s="73">
        <v>12.51</v>
      </c>
      <c r="G84" s="7">
        <f t="shared" si="7"/>
        <v>1251</v>
      </c>
      <c r="H84"/>
      <c r="I84" s="61"/>
      <c r="J84">
        <v>1.2749999999999999</v>
      </c>
      <c r="K84">
        <f t="shared" si="9"/>
        <v>127.49999999999999</v>
      </c>
    </row>
    <row r="85" spans="1:11" ht="30" x14ac:dyDescent="0.2">
      <c r="A85" s="3">
        <v>72272</v>
      </c>
      <c r="B85" s="3">
        <f t="shared" si="8"/>
        <v>73</v>
      </c>
      <c r="C85" s="21" t="s">
        <v>143</v>
      </c>
      <c r="D85" s="3" t="s">
        <v>7</v>
      </c>
      <c r="E85" s="23">
        <v>100</v>
      </c>
      <c r="F85" s="73">
        <v>14.57</v>
      </c>
      <c r="G85" s="7">
        <f t="shared" si="7"/>
        <v>1457</v>
      </c>
      <c r="H85"/>
      <c r="I85" s="61"/>
      <c r="J85">
        <v>1.2749999999999999</v>
      </c>
      <c r="K85">
        <f t="shared" si="9"/>
        <v>127.49999999999999</v>
      </c>
    </row>
    <row r="86" spans="1:11" ht="45" x14ac:dyDescent="0.2">
      <c r="A86" s="3">
        <v>83377</v>
      </c>
      <c r="B86" s="3">
        <f t="shared" si="8"/>
        <v>74</v>
      </c>
      <c r="C86" s="21" t="s">
        <v>144</v>
      </c>
      <c r="D86" s="3" t="s">
        <v>7</v>
      </c>
      <c r="E86" s="23">
        <v>100</v>
      </c>
      <c r="F86" s="73">
        <v>14.94</v>
      </c>
      <c r="G86" s="7">
        <f t="shared" si="7"/>
        <v>1494</v>
      </c>
      <c r="H86"/>
      <c r="I86" s="61"/>
      <c r="J86">
        <v>1.2749999999999999</v>
      </c>
      <c r="K86">
        <f t="shared" si="9"/>
        <v>127.49999999999999</v>
      </c>
    </row>
    <row r="87" spans="1:11" ht="30" x14ac:dyDescent="0.2">
      <c r="A87" s="3" t="s">
        <v>145</v>
      </c>
      <c r="B87" s="3">
        <f t="shared" si="8"/>
        <v>75</v>
      </c>
      <c r="C87" s="21" t="s">
        <v>146</v>
      </c>
      <c r="D87" s="3" t="s">
        <v>7</v>
      </c>
      <c r="E87" s="23">
        <v>35</v>
      </c>
      <c r="F87" s="73">
        <v>76.34</v>
      </c>
      <c r="G87" s="7">
        <f t="shared" si="7"/>
        <v>2671.9</v>
      </c>
      <c r="H87"/>
      <c r="I87" s="61"/>
      <c r="J87">
        <v>1.2749999999999999</v>
      </c>
      <c r="K87">
        <f t="shared" si="9"/>
        <v>44.625</v>
      </c>
    </row>
    <row r="88" spans="1:11" ht="30" x14ac:dyDescent="0.2">
      <c r="A88" s="3" t="s">
        <v>147</v>
      </c>
      <c r="B88" s="3">
        <f t="shared" si="8"/>
        <v>76</v>
      </c>
      <c r="C88" s="21" t="s">
        <v>148</v>
      </c>
      <c r="D88" s="3" t="s">
        <v>7</v>
      </c>
      <c r="E88" s="23">
        <v>35</v>
      </c>
      <c r="F88" s="73">
        <v>102.61</v>
      </c>
      <c r="G88" s="7">
        <f t="shared" si="7"/>
        <v>3591.35</v>
      </c>
      <c r="H88"/>
      <c r="I88" s="61"/>
      <c r="J88">
        <v>1.2749999999999999</v>
      </c>
      <c r="K88">
        <f t="shared" si="9"/>
        <v>44.625</v>
      </c>
    </row>
    <row r="89" spans="1:11" ht="30" x14ac:dyDescent="0.2">
      <c r="A89" s="3" t="s">
        <v>149</v>
      </c>
      <c r="B89" s="3">
        <f t="shared" si="8"/>
        <v>77</v>
      </c>
      <c r="C89" s="21" t="s">
        <v>150</v>
      </c>
      <c r="D89" s="3" t="s">
        <v>7</v>
      </c>
      <c r="E89" s="23">
        <v>12</v>
      </c>
      <c r="F89" s="73">
        <v>295.16000000000003</v>
      </c>
      <c r="G89" s="7">
        <f t="shared" si="7"/>
        <v>3541.92</v>
      </c>
      <c r="H89"/>
      <c r="I89" s="61"/>
      <c r="J89">
        <v>1.2749999999999999</v>
      </c>
      <c r="K89">
        <f t="shared" si="9"/>
        <v>15.299999999999999</v>
      </c>
    </row>
    <row r="90" spans="1:11" ht="30" x14ac:dyDescent="0.2">
      <c r="A90" s="3" t="s">
        <v>151</v>
      </c>
      <c r="B90" s="3">
        <f t="shared" si="8"/>
        <v>78</v>
      </c>
      <c r="C90" s="21" t="s">
        <v>152</v>
      </c>
      <c r="D90" s="3" t="s">
        <v>7</v>
      </c>
      <c r="E90" s="23">
        <v>12</v>
      </c>
      <c r="F90" s="73">
        <v>766.79</v>
      </c>
      <c r="G90" s="7">
        <f t="shared" si="7"/>
        <v>9201.48</v>
      </c>
      <c r="H90"/>
      <c r="I90" s="61"/>
      <c r="J90">
        <v>1.2749999999999999</v>
      </c>
      <c r="K90">
        <f t="shared" si="9"/>
        <v>15.299999999999999</v>
      </c>
    </row>
    <row r="91" spans="1:11" ht="30" x14ac:dyDescent="0.2">
      <c r="A91" s="3" t="s">
        <v>153</v>
      </c>
      <c r="B91" s="3">
        <f t="shared" si="8"/>
        <v>79</v>
      </c>
      <c r="C91" s="21" t="s">
        <v>154</v>
      </c>
      <c r="D91" s="3" t="s">
        <v>7</v>
      </c>
      <c r="E91" s="23">
        <v>6</v>
      </c>
      <c r="F91" s="73">
        <v>1048.76</v>
      </c>
      <c r="G91" s="7">
        <f t="shared" si="7"/>
        <v>6292.5599999999995</v>
      </c>
      <c r="H91"/>
      <c r="I91" s="61"/>
      <c r="J91">
        <v>1.2749999999999999</v>
      </c>
      <c r="K91">
        <f t="shared" si="9"/>
        <v>7.6499999999999995</v>
      </c>
    </row>
    <row r="92" spans="1:11" ht="30" x14ac:dyDescent="0.2">
      <c r="A92" s="3" t="s">
        <v>155</v>
      </c>
      <c r="B92" s="3">
        <f t="shared" si="8"/>
        <v>80</v>
      </c>
      <c r="C92" s="21" t="s">
        <v>156</v>
      </c>
      <c r="D92" s="3" t="s">
        <v>7</v>
      </c>
      <c r="E92" s="23">
        <v>6</v>
      </c>
      <c r="F92" s="73">
        <v>1719.48</v>
      </c>
      <c r="G92" s="7">
        <f t="shared" si="7"/>
        <v>10316.880000000001</v>
      </c>
      <c r="H92"/>
      <c r="I92" s="61"/>
      <c r="J92">
        <v>1.2749999999999999</v>
      </c>
      <c r="K92">
        <f t="shared" si="9"/>
        <v>7.6499999999999995</v>
      </c>
    </row>
    <row r="93" spans="1:11" ht="30" x14ac:dyDescent="0.2">
      <c r="A93" s="3" t="s">
        <v>157</v>
      </c>
      <c r="B93" s="3">
        <f t="shared" si="8"/>
        <v>81</v>
      </c>
      <c r="C93" s="21" t="s">
        <v>158</v>
      </c>
      <c r="D93" s="3" t="s">
        <v>7</v>
      </c>
      <c r="E93" s="23">
        <v>25</v>
      </c>
      <c r="F93" s="73">
        <v>462.76</v>
      </c>
      <c r="G93" s="7">
        <f t="shared" si="7"/>
        <v>11569</v>
      </c>
      <c r="H93"/>
      <c r="I93" s="61"/>
      <c r="J93">
        <v>1.2749999999999999</v>
      </c>
      <c r="K93">
        <f t="shared" si="9"/>
        <v>31.874999999999996</v>
      </c>
    </row>
    <row r="94" spans="1:11" ht="30" x14ac:dyDescent="0.2">
      <c r="A94" s="3" t="s">
        <v>159</v>
      </c>
      <c r="B94" s="3">
        <f t="shared" si="8"/>
        <v>82</v>
      </c>
      <c r="C94" s="21" t="s">
        <v>160</v>
      </c>
      <c r="D94" s="3" t="s">
        <v>7</v>
      </c>
      <c r="E94" s="23">
        <v>100</v>
      </c>
      <c r="F94" s="73">
        <v>11.69</v>
      </c>
      <c r="G94" s="7">
        <f t="shared" si="7"/>
        <v>1169</v>
      </c>
      <c r="H94"/>
      <c r="I94" s="61"/>
      <c r="J94">
        <v>1.2749999999999999</v>
      </c>
      <c r="K94">
        <f t="shared" si="9"/>
        <v>127.49999999999999</v>
      </c>
    </row>
    <row r="95" spans="1:11" ht="30" x14ac:dyDescent="0.2">
      <c r="A95" s="3" t="s">
        <v>161</v>
      </c>
      <c r="B95" s="3">
        <f t="shared" si="8"/>
        <v>83</v>
      </c>
      <c r="C95" s="21" t="s">
        <v>162</v>
      </c>
      <c r="D95" s="3" t="s">
        <v>7</v>
      </c>
      <c r="E95" s="23">
        <v>100</v>
      </c>
      <c r="F95" s="73">
        <v>18.170000000000002</v>
      </c>
      <c r="G95" s="7">
        <f t="shared" si="7"/>
        <v>1817.0000000000002</v>
      </c>
      <c r="H95"/>
      <c r="I95" s="61"/>
      <c r="J95">
        <v>1.2749999999999999</v>
      </c>
      <c r="K95">
        <f t="shared" si="9"/>
        <v>127.49999999999999</v>
      </c>
    </row>
    <row r="96" spans="1:11" ht="60" x14ac:dyDescent="0.2">
      <c r="A96" s="3">
        <v>83463</v>
      </c>
      <c r="B96" s="3">
        <f t="shared" si="8"/>
        <v>84</v>
      </c>
      <c r="C96" s="21" t="s">
        <v>163</v>
      </c>
      <c r="D96" s="3" t="s">
        <v>7</v>
      </c>
      <c r="E96" s="23">
        <v>8</v>
      </c>
      <c r="F96" s="73">
        <v>253.31</v>
      </c>
      <c r="G96" s="7">
        <f t="shared" si="7"/>
        <v>2026.48</v>
      </c>
      <c r="H96"/>
      <c r="I96" s="61"/>
      <c r="J96">
        <v>1.2749999999999999</v>
      </c>
      <c r="K96">
        <f t="shared" si="9"/>
        <v>10.199999999999999</v>
      </c>
    </row>
    <row r="97" spans="1:11" ht="60" x14ac:dyDescent="0.2">
      <c r="A97" s="3" t="s">
        <v>164</v>
      </c>
      <c r="B97" s="3">
        <f t="shared" si="8"/>
        <v>85</v>
      </c>
      <c r="C97" s="21" t="s">
        <v>165</v>
      </c>
      <c r="D97" s="3" t="s">
        <v>7</v>
      </c>
      <c r="E97" s="23">
        <v>8</v>
      </c>
      <c r="F97" s="73">
        <v>344.97</v>
      </c>
      <c r="G97" s="7">
        <f t="shared" si="7"/>
        <v>2759.76</v>
      </c>
      <c r="H97"/>
      <c r="I97" s="61"/>
      <c r="J97">
        <v>1.2749999999999999</v>
      </c>
      <c r="K97">
        <f t="shared" si="9"/>
        <v>10.199999999999999</v>
      </c>
    </row>
    <row r="98" spans="1:11" ht="60" x14ac:dyDescent="0.2">
      <c r="A98" s="3" t="s">
        <v>166</v>
      </c>
      <c r="B98" s="3">
        <f t="shared" si="8"/>
        <v>86</v>
      </c>
      <c r="C98" s="21" t="s">
        <v>167</v>
      </c>
      <c r="D98" s="3" t="s">
        <v>7</v>
      </c>
      <c r="E98" s="23">
        <v>8</v>
      </c>
      <c r="F98" s="73">
        <v>400.12</v>
      </c>
      <c r="G98" s="7">
        <f t="shared" si="7"/>
        <v>3200.96</v>
      </c>
      <c r="H98"/>
      <c r="I98" s="61"/>
      <c r="J98">
        <v>1.2749999999999999</v>
      </c>
      <c r="K98">
        <f t="shared" si="9"/>
        <v>10.199999999999999</v>
      </c>
    </row>
    <row r="99" spans="1:11" ht="60" x14ac:dyDescent="0.2">
      <c r="A99" s="3" t="s">
        <v>168</v>
      </c>
      <c r="B99" s="3">
        <f t="shared" si="8"/>
        <v>87</v>
      </c>
      <c r="C99" s="21" t="s">
        <v>169</v>
      </c>
      <c r="D99" s="3" t="s">
        <v>7</v>
      </c>
      <c r="E99" s="23">
        <v>8</v>
      </c>
      <c r="F99" s="73">
        <v>782.68</v>
      </c>
      <c r="G99" s="7">
        <f t="shared" si="7"/>
        <v>6261.44</v>
      </c>
      <c r="H99"/>
      <c r="I99" s="61"/>
      <c r="J99">
        <v>1.2749999999999999</v>
      </c>
      <c r="K99">
        <f t="shared" si="9"/>
        <v>10.199999999999999</v>
      </c>
    </row>
    <row r="100" spans="1:11" ht="30" x14ac:dyDescent="0.2">
      <c r="A100" s="56">
        <v>72339</v>
      </c>
      <c r="B100" s="3">
        <f t="shared" si="8"/>
        <v>88</v>
      </c>
      <c r="C100" s="57" t="s">
        <v>170</v>
      </c>
      <c r="D100" s="56" t="s">
        <v>7</v>
      </c>
      <c r="E100" s="58">
        <v>230</v>
      </c>
      <c r="F100" s="74">
        <v>47.25</v>
      </c>
      <c r="G100" s="59">
        <f t="shared" si="7"/>
        <v>10867.5</v>
      </c>
      <c r="H100"/>
      <c r="I100" s="61"/>
      <c r="J100">
        <v>1.2749999999999999</v>
      </c>
      <c r="K100">
        <f t="shared" si="9"/>
        <v>293.25</v>
      </c>
    </row>
    <row r="101" spans="1:11" ht="30" x14ac:dyDescent="0.2">
      <c r="A101" s="3">
        <v>83403</v>
      </c>
      <c r="B101" s="3">
        <f t="shared" si="8"/>
        <v>89</v>
      </c>
      <c r="C101" s="21" t="s">
        <v>171</v>
      </c>
      <c r="D101" s="3" t="s">
        <v>7</v>
      </c>
      <c r="E101" s="23">
        <v>100</v>
      </c>
      <c r="F101" s="73">
        <v>14.95</v>
      </c>
      <c r="G101" s="7">
        <f t="shared" si="7"/>
        <v>1495</v>
      </c>
      <c r="H101"/>
      <c r="I101" s="61"/>
      <c r="J101">
        <v>1.2749999999999999</v>
      </c>
      <c r="K101">
        <f t="shared" si="9"/>
        <v>127.49999999999999</v>
      </c>
    </row>
    <row r="102" spans="1:11" ht="30" x14ac:dyDescent="0.2">
      <c r="A102" s="3" t="s">
        <v>172</v>
      </c>
      <c r="B102" s="3">
        <f t="shared" si="8"/>
        <v>90</v>
      </c>
      <c r="C102" s="21" t="s">
        <v>173</v>
      </c>
      <c r="D102" s="3" t="s">
        <v>13</v>
      </c>
      <c r="E102" s="23">
        <v>318.75</v>
      </c>
      <c r="F102" s="73">
        <v>1.46</v>
      </c>
      <c r="G102" s="7">
        <f t="shared" si="7"/>
        <v>465.375</v>
      </c>
      <c r="H102"/>
      <c r="I102" s="61"/>
      <c r="J102">
        <v>1.2749999999999999</v>
      </c>
      <c r="K102">
        <f t="shared" si="9"/>
        <v>406.40625</v>
      </c>
    </row>
    <row r="103" spans="1:11" ht="30" x14ac:dyDescent="0.2">
      <c r="A103" s="3">
        <v>83366</v>
      </c>
      <c r="B103" s="3">
        <f t="shared" si="8"/>
        <v>91</v>
      </c>
      <c r="C103" s="21" t="s">
        <v>174</v>
      </c>
      <c r="D103" s="3" t="s">
        <v>7</v>
      </c>
      <c r="E103" s="23">
        <v>10</v>
      </c>
      <c r="F103" s="73">
        <v>50.61</v>
      </c>
      <c r="G103" s="7">
        <f t="shared" si="7"/>
        <v>506.1</v>
      </c>
      <c r="H103"/>
      <c r="I103" s="61"/>
      <c r="J103">
        <v>1.2749999999999999</v>
      </c>
      <c r="K103">
        <f t="shared" si="9"/>
        <v>12.75</v>
      </c>
    </row>
    <row r="104" spans="1:11" ht="30" x14ac:dyDescent="0.2">
      <c r="A104" s="3">
        <v>83367</v>
      </c>
      <c r="B104" s="3">
        <f t="shared" si="8"/>
        <v>92</v>
      </c>
      <c r="C104" s="21" t="s">
        <v>175</v>
      </c>
      <c r="D104" s="3" t="s">
        <v>7</v>
      </c>
      <c r="E104" s="23">
        <v>8</v>
      </c>
      <c r="F104" s="73">
        <v>360.41</v>
      </c>
      <c r="G104" s="7">
        <f t="shared" si="7"/>
        <v>2883.28</v>
      </c>
      <c r="H104"/>
      <c r="I104" s="61"/>
      <c r="J104">
        <v>1.2749999999999999</v>
      </c>
      <c r="K104">
        <f t="shared" si="9"/>
        <v>10.199999999999999</v>
      </c>
    </row>
    <row r="105" spans="1:11" ht="30" x14ac:dyDescent="0.2">
      <c r="A105" s="3">
        <v>83368</v>
      </c>
      <c r="B105" s="3">
        <f t="shared" si="8"/>
        <v>93</v>
      </c>
      <c r="C105" s="21" t="s">
        <v>176</v>
      </c>
      <c r="D105" s="3" t="s">
        <v>7</v>
      </c>
      <c r="E105" s="23">
        <v>8</v>
      </c>
      <c r="F105" s="73">
        <v>985.02</v>
      </c>
      <c r="G105" s="7">
        <f t="shared" si="7"/>
        <v>7880.16</v>
      </c>
      <c r="H105"/>
      <c r="I105" s="61"/>
      <c r="J105">
        <v>1.2749999999999999</v>
      </c>
      <c r="K105">
        <f t="shared" si="9"/>
        <v>10.199999999999999</v>
      </c>
    </row>
    <row r="106" spans="1:11" ht="45" x14ac:dyDescent="0.2">
      <c r="A106" s="3">
        <v>83369</v>
      </c>
      <c r="B106" s="3">
        <f t="shared" si="8"/>
        <v>94</v>
      </c>
      <c r="C106" s="21" t="s">
        <v>177</v>
      </c>
      <c r="D106" s="3" t="s">
        <v>7</v>
      </c>
      <c r="E106" s="23">
        <v>10</v>
      </c>
      <c r="F106" s="73">
        <v>234.1</v>
      </c>
      <c r="G106" s="7">
        <f t="shared" si="7"/>
        <v>2341</v>
      </c>
      <c r="H106"/>
      <c r="I106" s="61"/>
      <c r="J106">
        <v>1.2749999999999999</v>
      </c>
      <c r="K106">
        <f t="shared" si="9"/>
        <v>12.75</v>
      </c>
    </row>
    <row r="107" spans="1:11" ht="45" x14ac:dyDescent="0.2">
      <c r="A107" s="3">
        <v>83370</v>
      </c>
      <c r="B107" s="3">
        <f t="shared" si="8"/>
        <v>95</v>
      </c>
      <c r="C107" s="21" t="s">
        <v>178</v>
      </c>
      <c r="D107" s="3" t="s">
        <v>7</v>
      </c>
      <c r="E107" s="23">
        <v>10</v>
      </c>
      <c r="F107" s="73">
        <v>146.16</v>
      </c>
      <c r="G107" s="7">
        <f t="shared" si="7"/>
        <v>1461.6</v>
      </c>
      <c r="H107"/>
      <c r="I107" s="61"/>
      <c r="J107">
        <v>1.2749999999999999</v>
      </c>
      <c r="K107">
        <f t="shared" si="9"/>
        <v>12.75</v>
      </c>
    </row>
    <row r="108" spans="1:11" ht="45" x14ac:dyDescent="0.2">
      <c r="A108" s="3">
        <v>83371</v>
      </c>
      <c r="B108" s="3">
        <f t="shared" si="8"/>
        <v>96</v>
      </c>
      <c r="C108" s="21" t="s">
        <v>179</v>
      </c>
      <c r="D108" s="3" t="s">
        <v>7</v>
      </c>
      <c r="E108" s="23">
        <v>10</v>
      </c>
      <c r="F108" s="73">
        <v>88.02</v>
      </c>
      <c r="G108" s="7">
        <f t="shared" si="7"/>
        <v>880.19999999999993</v>
      </c>
      <c r="H108"/>
      <c r="I108" s="61"/>
      <c r="J108">
        <v>1.2749999999999999</v>
      </c>
      <c r="K108">
        <f t="shared" si="9"/>
        <v>12.75</v>
      </c>
    </row>
    <row r="109" spans="1:11" ht="30" x14ac:dyDescent="0.2">
      <c r="A109" s="3">
        <v>83366</v>
      </c>
      <c r="B109" s="3">
        <f t="shared" si="8"/>
        <v>97</v>
      </c>
      <c r="C109" s="21" t="s">
        <v>180</v>
      </c>
      <c r="D109" s="3" t="s">
        <v>13</v>
      </c>
      <c r="E109" s="23">
        <v>344.25</v>
      </c>
      <c r="F109" s="73">
        <v>50.61</v>
      </c>
      <c r="G109" s="7">
        <f t="shared" si="7"/>
        <v>17422.4925</v>
      </c>
      <c r="H109"/>
      <c r="I109" s="61"/>
      <c r="J109">
        <v>1.2749999999999999</v>
      </c>
      <c r="K109">
        <f t="shared" si="9"/>
        <v>438.91874999999999</v>
      </c>
    </row>
    <row r="110" spans="1:11" ht="45" x14ac:dyDescent="0.2">
      <c r="A110" s="3">
        <v>84676</v>
      </c>
      <c r="B110" s="3">
        <f t="shared" si="8"/>
        <v>98</v>
      </c>
      <c r="C110" s="21" t="s">
        <v>181</v>
      </c>
      <c r="D110" s="3" t="s">
        <v>7</v>
      </c>
      <c r="E110" s="23">
        <v>12</v>
      </c>
      <c r="F110" s="73">
        <v>332.56</v>
      </c>
      <c r="G110" s="7">
        <f t="shared" si="7"/>
        <v>3990.7200000000003</v>
      </c>
      <c r="H110"/>
      <c r="I110" s="61"/>
      <c r="J110">
        <v>1.2749999999999999</v>
      </c>
      <c r="K110">
        <f t="shared" si="9"/>
        <v>15.299999999999999</v>
      </c>
    </row>
    <row r="111" spans="1:11" ht="30" x14ac:dyDescent="0.2">
      <c r="A111" s="3">
        <v>84796</v>
      </c>
      <c r="B111" s="3">
        <f t="shared" si="8"/>
        <v>99</v>
      </c>
      <c r="C111" s="21" t="s">
        <v>182</v>
      </c>
      <c r="D111" s="3" t="s">
        <v>7</v>
      </c>
      <c r="E111" s="23">
        <v>12</v>
      </c>
      <c r="F111" s="73">
        <v>501.16</v>
      </c>
      <c r="G111" s="7">
        <f t="shared" si="7"/>
        <v>6013.92</v>
      </c>
      <c r="H111"/>
      <c r="I111" s="61"/>
      <c r="J111">
        <v>1.2749999999999999</v>
      </c>
      <c r="K111">
        <f t="shared" si="9"/>
        <v>15.299999999999999</v>
      </c>
    </row>
    <row r="112" spans="1:11" ht="30" x14ac:dyDescent="0.2">
      <c r="A112" s="3">
        <v>84798</v>
      </c>
      <c r="B112" s="3">
        <f t="shared" si="8"/>
        <v>100</v>
      </c>
      <c r="C112" s="21" t="s">
        <v>183</v>
      </c>
      <c r="D112" s="3" t="s">
        <v>7</v>
      </c>
      <c r="E112" s="23">
        <v>12</v>
      </c>
      <c r="F112" s="73">
        <v>222.95</v>
      </c>
      <c r="G112" s="7">
        <f t="shared" si="7"/>
        <v>2675.3999999999996</v>
      </c>
      <c r="H112"/>
      <c r="I112" s="61"/>
      <c r="J112">
        <v>1.2749999999999999</v>
      </c>
      <c r="K112">
        <f t="shared" si="9"/>
        <v>15.299999999999999</v>
      </c>
    </row>
    <row r="113" spans="1:11" ht="15" x14ac:dyDescent="0.2">
      <c r="A113" s="3">
        <v>83486</v>
      </c>
      <c r="B113" s="3">
        <f t="shared" si="8"/>
        <v>101</v>
      </c>
      <c r="C113" s="21" t="s">
        <v>184</v>
      </c>
      <c r="D113" s="3" t="s">
        <v>7</v>
      </c>
      <c r="E113" s="23">
        <v>5</v>
      </c>
      <c r="F113" s="73">
        <v>1203.3699999999999</v>
      </c>
      <c r="G113" s="7">
        <f t="shared" si="7"/>
        <v>6016.8499999999995</v>
      </c>
      <c r="H113"/>
      <c r="I113" s="61"/>
      <c r="J113">
        <v>1.2749999999999999</v>
      </c>
      <c r="K113">
        <f t="shared" si="9"/>
        <v>6.375</v>
      </c>
    </row>
    <row r="114" spans="1:11" ht="15" x14ac:dyDescent="0.2">
      <c r="A114" s="3">
        <v>83645</v>
      </c>
      <c r="B114" s="3">
        <f t="shared" si="8"/>
        <v>102</v>
      </c>
      <c r="C114" s="21" t="s">
        <v>185</v>
      </c>
      <c r="D114" s="3" t="s">
        <v>7</v>
      </c>
      <c r="E114" s="23">
        <v>5</v>
      </c>
      <c r="F114" s="73">
        <v>1886.61</v>
      </c>
      <c r="G114" s="7">
        <f t="shared" si="7"/>
        <v>9433.0499999999993</v>
      </c>
      <c r="H114"/>
      <c r="I114" s="61"/>
      <c r="J114">
        <v>1.2749999999999999</v>
      </c>
      <c r="K114">
        <f t="shared" si="9"/>
        <v>6.375</v>
      </c>
    </row>
    <row r="115" spans="1:11" ht="15" x14ac:dyDescent="0.2">
      <c r="A115" s="3">
        <v>83646</v>
      </c>
      <c r="B115" s="3">
        <f t="shared" si="8"/>
        <v>103</v>
      </c>
      <c r="C115" s="21" t="s">
        <v>186</v>
      </c>
      <c r="D115" s="3" t="s">
        <v>7</v>
      </c>
      <c r="E115" s="23">
        <v>5</v>
      </c>
      <c r="F115" s="73">
        <v>1959.57</v>
      </c>
      <c r="G115" s="7">
        <f t="shared" si="7"/>
        <v>9797.85</v>
      </c>
      <c r="H115"/>
      <c r="I115" s="61"/>
      <c r="J115">
        <v>1.2749999999999999</v>
      </c>
      <c r="K115">
        <f t="shared" si="9"/>
        <v>6.375</v>
      </c>
    </row>
    <row r="116" spans="1:11" ht="15" x14ac:dyDescent="0.2">
      <c r="A116" s="3">
        <v>83647</v>
      </c>
      <c r="B116" s="3">
        <f t="shared" si="8"/>
        <v>104</v>
      </c>
      <c r="C116" s="21" t="s">
        <v>187</v>
      </c>
      <c r="D116" s="3" t="s">
        <v>7</v>
      </c>
      <c r="E116" s="23">
        <v>5</v>
      </c>
      <c r="F116" s="73">
        <v>1278.1199999999999</v>
      </c>
      <c r="G116" s="7">
        <f t="shared" ref="G116:G120" si="10">E116*F116</f>
        <v>6390.5999999999995</v>
      </c>
      <c r="H116"/>
      <c r="I116" s="61"/>
      <c r="J116">
        <v>1.2749999999999999</v>
      </c>
      <c r="K116">
        <f t="shared" si="9"/>
        <v>6.375</v>
      </c>
    </row>
    <row r="117" spans="1:11" ht="30" x14ac:dyDescent="0.2">
      <c r="A117" s="3">
        <v>72341</v>
      </c>
      <c r="B117" s="3">
        <f t="shared" ref="B117:B120" si="11">B116+1</f>
        <v>105</v>
      </c>
      <c r="C117" s="21" t="s">
        <v>188</v>
      </c>
      <c r="D117" s="3" t="s">
        <v>7</v>
      </c>
      <c r="E117" s="23">
        <v>15</v>
      </c>
      <c r="F117" s="73">
        <v>192.85</v>
      </c>
      <c r="G117" s="7">
        <f t="shared" si="10"/>
        <v>2892.75</v>
      </c>
      <c r="H117"/>
      <c r="I117" s="61"/>
      <c r="J117">
        <v>1.2749999999999999</v>
      </c>
      <c r="K117">
        <f t="shared" si="9"/>
        <v>19.125</v>
      </c>
    </row>
    <row r="118" spans="1:11" ht="30" x14ac:dyDescent="0.2">
      <c r="A118" s="3">
        <v>72343</v>
      </c>
      <c r="B118" s="3">
        <f t="shared" si="11"/>
        <v>106</v>
      </c>
      <c r="C118" s="21" t="s">
        <v>189</v>
      </c>
      <c r="D118" s="3" t="s">
        <v>7</v>
      </c>
      <c r="E118" s="23">
        <v>15</v>
      </c>
      <c r="F118" s="73">
        <v>227.83</v>
      </c>
      <c r="G118" s="7">
        <f t="shared" si="10"/>
        <v>3417.4500000000003</v>
      </c>
      <c r="H118"/>
      <c r="I118" s="61"/>
      <c r="J118">
        <v>1.2749999999999999</v>
      </c>
      <c r="K118">
        <f t="shared" si="9"/>
        <v>19.125</v>
      </c>
    </row>
    <row r="119" spans="1:11" ht="30" x14ac:dyDescent="0.2">
      <c r="A119" s="3">
        <v>72344</v>
      </c>
      <c r="B119" s="3">
        <f t="shared" si="11"/>
        <v>107</v>
      </c>
      <c r="C119" s="21" t="s">
        <v>190</v>
      </c>
      <c r="D119" s="3" t="s">
        <v>7</v>
      </c>
      <c r="E119" s="23">
        <v>15</v>
      </c>
      <c r="F119" s="73">
        <v>355.98</v>
      </c>
      <c r="G119" s="7">
        <f t="shared" si="10"/>
        <v>5339.7000000000007</v>
      </c>
      <c r="H119"/>
      <c r="I119" s="61"/>
      <c r="J119">
        <v>1.2749999999999999</v>
      </c>
      <c r="K119">
        <f t="shared" si="9"/>
        <v>19.125</v>
      </c>
    </row>
    <row r="120" spans="1:11" ht="30" x14ac:dyDescent="0.2">
      <c r="A120" s="3">
        <v>72345</v>
      </c>
      <c r="B120" s="3">
        <f t="shared" si="11"/>
        <v>108</v>
      </c>
      <c r="C120" s="21" t="s">
        <v>191</v>
      </c>
      <c r="D120" s="3" t="s">
        <v>7</v>
      </c>
      <c r="E120" s="23">
        <v>8</v>
      </c>
      <c r="F120" s="73">
        <v>1012.78</v>
      </c>
      <c r="G120" s="7">
        <f t="shared" si="10"/>
        <v>8102.24</v>
      </c>
      <c r="H120"/>
      <c r="I120" s="61"/>
      <c r="J120">
        <v>1.2749999999999999</v>
      </c>
      <c r="K120">
        <f t="shared" si="9"/>
        <v>10.199999999999999</v>
      </c>
    </row>
    <row r="121" spans="1:11" ht="15.75" customHeight="1" x14ac:dyDescent="0.2">
      <c r="A121" s="87" t="s">
        <v>379</v>
      </c>
      <c r="B121" s="87"/>
      <c r="C121" s="87"/>
      <c r="D121" s="87"/>
      <c r="E121" s="87"/>
      <c r="F121" s="87"/>
      <c r="G121" s="50">
        <f>SUM(G52:G120)</f>
        <v>604431.33749999979</v>
      </c>
      <c r="H121" s="91"/>
      <c r="I121" s="61"/>
      <c r="J121">
        <v>1.2749999999999999</v>
      </c>
      <c r="K121">
        <f t="shared" si="9"/>
        <v>0</v>
      </c>
    </row>
    <row r="122" spans="1:11" ht="15.75" x14ac:dyDescent="0.2">
      <c r="A122" s="88" t="s">
        <v>394</v>
      </c>
      <c r="B122" s="88"/>
      <c r="C122" s="88"/>
      <c r="D122" s="88"/>
      <c r="E122" s="88"/>
      <c r="F122" s="88"/>
      <c r="G122" s="88"/>
      <c r="H122" s="91"/>
      <c r="I122" s="61"/>
      <c r="J122">
        <v>1.2749999999999999</v>
      </c>
      <c r="K122">
        <f t="shared" si="9"/>
        <v>0</v>
      </c>
    </row>
    <row r="123" spans="1:11" ht="75" x14ac:dyDescent="0.2">
      <c r="A123" s="3">
        <v>86943</v>
      </c>
      <c r="B123" s="3">
        <f>B120+1</f>
        <v>109</v>
      </c>
      <c r="C123" s="18" t="s">
        <v>192</v>
      </c>
      <c r="D123" s="5" t="s">
        <v>36</v>
      </c>
      <c r="E123" s="6">
        <v>60</v>
      </c>
      <c r="F123" s="67">
        <v>171.65</v>
      </c>
      <c r="G123" s="7">
        <f t="shared" ref="G123:G137" si="12">E123*F123</f>
        <v>10299</v>
      </c>
      <c r="H123" s="91"/>
      <c r="I123" s="61"/>
      <c r="J123">
        <v>1.2749999999999999</v>
      </c>
      <c r="K123">
        <f t="shared" si="9"/>
        <v>76.5</v>
      </c>
    </row>
    <row r="124" spans="1:11" ht="30" x14ac:dyDescent="0.2">
      <c r="A124" s="3">
        <v>86878</v>
      </c>
      <c r="B124" s="3">
        <f>B123+1</f>
        <v>110</v>
      </c>
      <c r="C124" s="18" t="s">
        <v>193</v>
      </c>
      <c r="D124" s="5" t="s">
        <v>36</v>
      </c>
      <c r="E124" s="6">
        <v>230</v>
      </c>
      <c r="F124" s="75">
        <v>37.74</v>
      </c>
      <c r="G124" s="7">
        <f t="shared" si="12"/>
        <v>8680.2000000000007</v>
      </c>
      <c r="H124" s="91"/>
      <c r="I124" s="61"/>
      <c r="J124">
        <v>1.2749999999999999</v>
      </c>
      <c r="K124">
        <f t="shared" si="9"/>
        <v>293.25</v>
      </c>
    </row>
    <row r="125" spans="1:11" ht="30" x14ac:dyDescent="0.2">
      <c r="A125" s="3">
        <v>86879</v>
      </c>
      <c r="B125" s="3">
        <f t="shared" ref="B125:B137" si="13">B124+1</f>
        <v>111</v>
      </c>
      <c r="C125" s="18" t="s">
        <v>194</v>
      </c>
      <c r="D125" s="5" t="s">
        <v>36</v>
      </c>
      <c r="E125" s="6">
        <v>450</v>
      </c>
      <c r="F125" s="75">
        <v>5.14</v>
      </c>
      <c r="G125" s="7">
        <f t="shared" si="12"/>
        <v>2313</v>
      </c>
      <c r="H125" s="91"/>
      <c r="I125" s="61"/>
      <c r="J125">
        <v>1.2749999999999999</v>
      </c>
      <c r="K125">
        <f t="shared" si="9"/>
        <v>573.75</v>
      </c>
    </row>
    <row r="126" spans="1:11" ht="45" x14ac:dyDescent="0.2">
      <c r="A126" s="3">
        <v>86931</v>
      </c>
      <c r="B126" s="3">
        <f t="shared" si="13"/>
        <v>112</v>
      </c>
      <c r="C126" s="18" t="s">
        <v>195</v>
      </c>
      <c r="D126" s="5" t="s">
        <v>36</v>
      </c>
      <c r="E126" s="6">
        <v>200</v>
      </c>
      <c r="F126" s="75">
        <v>357.16</v>
      </c>
      <c r="G126" s="7">
        <f t="shared" si="12"/>
        <v>71432</v>
      </c>
      <c r="H126" s="91"/>
      <c r="I126" s="61"/>
      <c r="J126">
        <v>1.2749999999999999</v>
      </c>
      <c r="K126">
        <f t="shared" si="9"/>
        <v>254.99999999999997</v>
      </c>
    </row>
    <row r="127" spans="1:11" ht="60" x14ac:dyDescent="0.2">
      <c r="A127" s="3" t="s">
        <v>196</v>
      </c>
      <c r="B127" s="3">
        <f t="shared" si="13"/>
        <v>113</v>
      </c>
      <c r="C127" s="18" t="s">
        <v>197</v>
      </c>
      <c r="D127" s="5" t="s">
        <v>36</v>
      </c>
      <c r="E127" s="6">
        <v>65</v>
      </c>
      <c r="F127" s="75">
        <v>425.98</v>
      </c>
      <c r="G127" s="7">
        <f t="shared" si="12"/>
        <v>27688.7</v>
      </c>
      <c r="H127"/>
      <c r="I127" s="61"/>
      <c r="J127">
        <v>1.2749999999999999</v>
      </c>
      <c r="K127">
        <f t="shared" si="9"/>
        <v>82.875</v>
      </c>
    </row>
    <row r="128" spans="1:11" ht="30" x14ac:dyDescent="0.2">
      <c r="A128" s="3">
        <v>88503</v>
      </c>
      <c r="B128" s="3">
        <f t="shared" si="13"/>
        <v>114</v>
      </c>
      <c r="C128" s="18" t="s">
        <v>375</v>
      </c>
      <c r="D128" s="5" t="s">
        <v>36</v>
      </c>
      <c r="E128" s="6">
        <v>6</v>
      </c>
      <c r="F128" s="75">
        <v>679.59</v>
      </c>
      <c r="G128" s="7">
        <f t="shared" si="12"/>
        <v>4077.54</v>
      </c>
      <c r="H128"/>
      <c r="I128" s="61"/>
      <c r="J128">
        <v>1.2749999999999999</v>
      </c>
      <c r="K128">
        <f t="shared" si="9"/>
        <v>7.6499999999999995</v>
      </c>
    </row>
    <row r="129" spans="1:11" ht="30" x14ac:dyDescent="0.2">
      <c r="A129" s="3">
        <v>88504</v>
      </c>
      <c r="B129" s="3">
        <f t="shared" si="13"/>
        <v>115</v>
      </c>
      <c r="C129" s="18" t="s">
        <v>376</v>
      </c>
      <c r="D129" s="5" t="s">
        <v>36</v>
      </c>
      <c r="E129" s="6">
        <v>10</v>
      </c>
      <c r="F129" s="75">
        <v>530.86</v>
      </c>
      <c r="G129" s="7">
        <f t="shared" si="12"/>
        <v>5308.6</v>
      </c>
      <c r="H129" s="1" t="s">
        <v>12</v>
      </c>
      <c r="I129" s="61"/>
      <c r="J129">
        <v>1.2749999999999999</v>
      </c>
      <c r="K129">
        <f t="shared" si="9"/>
        <v>12.75</v>
      </c>
    </row>
    <row r="130" spans="1:11" ht="45" x14ac:dyDescent="0.2">
      <c r="A130" s="3">
        <v>89984</v>
      </c>
      <c r="B130" s="3">
        <f t="shared" si="13"/>
        <v>116</v>
      </c>
      <c r="C130" s="16" t="s">
        <v>198</v>
      </c>
      <c r="D130" s="3" t="s">
        <v>36</v>
      </c>
      <c r="E130" s="6">
        <v>350</v>
      </c>
      <c r="F130" s="76">
        <v>43.86</v>
      </c>
      <c r="G130" s="7">
        <f t="shared" si="12"/>
        <v>15351</v>
      </c>
      <c r="H130" s="1" t="s">
        <v>12</v>
      </c>
      <c r="I130" s="61"/>
      <c r="J130">
        <v>1.2749999999999999</v>
      </c>
      <c r="K130">
        <f t="shared" si="9"/>
        <v>446.24999999999994</v>
      </c>
    </row>
    <row r="131" spans="1:11" ht="30" x14ac:dyDescent="0.2">
      <c r="A131" s="3" t="s">
        <v>200</v>
      </c>
      <c r="B131" s="3">
        <f t="shared" si="13"/>
        <v>117</v>
      </c>
      <c r="C131" s="4" t="s">
        <v>201</v>
      </c>
      <c r="D131" s="5" t="s">
        <v>36</v>
      </c>
      <c r="E131" s="6">
        <v>65</v>
      </c>
      <c r="F131" s="75">
        <v>200.65</v>
      </c>
      <c r="G131" s="7">
        <f t="shared" si="12"/>
        <v>13042.25</v>
      </c>
      <c r="H131" s="1" t="s">
        <v>12</v>
      </c>
      <c r="I131" s="61"/>
      <c r="J131">
        <v>1.2749999999999999</v>
      </c>
      <c r="K131">
        <f t="shared" si="9"/>
        <v>82.875</v>
      </c>
    </row>
    <row r="132" spans="1:11" ht="30" x14ac:dyDescent="0.2">
      <c r="A132" s="3">
        <v>86935</v>
      </c>
      <c r="B132" s="3">
        <f t="shared" si="13"/>
        <v>118</v>
      </c>
      <c r="C132" s="4" t="s">
        <v>201</v>
      </c>
      <c r="D132" s="5" t="s">
        <v>36</v>
      </c>
      <c r="E132" s="6">
        <v>32</v>
      </c>
      <c r="F132" s="75">
        <v>168.43</v>
      </c>
      <c r="G132" s="7">
        <f t="shared" si="12"/>
        <v>5389.76</v>
      </c>
      <c r="H132" s="1" t="s">
        <v>12</v>
      </c>
      <c r="I132" s="61"/>
      <c r="J132">
        <v>1.2749999999999999</v>
      </c>
      <c r="K132">
        <f t="shared" si="9"/>
        <v>40.799999999999997</v>
      </c>
    </row>
    <row r="133" spans="1:11" ht="45" x14ac:dyDescent="0.2">
      <c r="A133" s="3">
        <v>86937</v>
      </c>
      <c r="B133" s="3">
        <f t="shared" si="13"/>
        <v>119</v>
      </c>
      <c r="C133" s="4" t="s">
        <v>202</v>
      </c>
      <c r="D133" s="5" t="s">
        <v>36</v>
      </c>
      <c r="E133" s="6">
        <v>60</v>
      </c>
      <c r="F133" s="75">
        <v>142.25</v>
      </c>
      <c r="G133" s="7">
        <f t="shared" si="12"/>
        <v>8535</v>
      </c>
      <c r="H133" s="1" t="s">
        <v>12</v>
      </c>
      <c r="I133" s="61"/>
      <c r="J133">
        <v>1.2749999999999999</v>
      </c>
      <c r="K133">
        <f t="shared" si="9"/>
        <v>76.5</v>
      </c>
    </row>
    <row r="134" spans="1:11" ht="30" x14ac:dyDescent="0.2">
      <c r="A134" s="3">
        <v>86909</v>
      </c>
      <c r="B134" s="3">
        <f t="shared" si="13"/>
        <v>120</v>
      </c>
      <c r="C134" s="4" t="s">
        <v>203</v>
      </c>
      <c r="D134" s="5" t="s">
        <v>36</v>
      </c>
      <c r="E134" s="6">
        <v>380</v>
      </c>
      <c r="F134" s="75">
        <v>100.56</v>
      </c>
      <c r="G134" s="7">
        <f t="shared" si="12"/>
        <v>38212.800000000003</v>
      </c>
      <c r="H134" s="1" t="s">
        <v>12</v>
      </c>
      <c r="I134" s="61"/>
      <c r="J134">
        <v>1.2749999999999999</v>
      </c>
      <c r="K134">
        <f t="shared" si="9"/>
        <v>484.49999999999994</v>
      </c>
    </row>
    <row r="135" spans="1:11" ht="60" x14ac:dyDescent="0.2">
      <c r="A135" s="3">
        <v>86910</v>
      </c>
      <c r="B135" s="3">
        <f t="shared" si="13"/>
        <v>121</v>
      </c>
      <c r="C135" s="4" t="s">
        <v>204</v>
      </c>
      <c r="D135" s="5" t="s">
        <v>36</v>
      </c>
      <c r="E135" s="6">
        <v>380</v>
      </c>
      <c r="F135" s="75">
        <v>96.17</v>
      </c>
      <c r="G135" s="7">
        <f t="shared" si="12"/>
        <v>36544.6</v>
      </c>
      <c r="H135" s="11" t="s">
        <v>205</v>
      </c>
      <c r="I135" s="61"/>
      <c r="J135">
        <v>1.2749999999999999</v>
      </c>
      <c r="K135">
        <f t="shared" si="9"/>
        <v>484.49999999999994</v>
      </c>
    </row>
    <row r="136" spans="1:11" ht="45" x14ac:dyDescent="0.2">
      <c r="A136" s="3">
        <v>89709</v>
      </c>
      <c r="B136" s="3">
        <f t="shared" si="13"/>
        <v>122</v>
      </c>
      <c r="C136" s="4" t="s">
        <v>206</v>
      </c>
      <c r="D136" s="5" t="s">
        <v>36</v>
      </c>
      <c r="E136" s="6">
        <v>100</v>
      </c>
      <c r="F136" s="75">
        <v>7.94</v>
      </c>
      <c r="G136" s="7">
        <f t="shared" si="12"/>
        <v>794</v>
      </c>
      <c r="H136" s="1" t="s">
        <v>12</v>
      </c>
      <c r="I136" s="61"/>
      <c r="J136">
        <v>1.2749999999999999</v>
      </c>
      <c r="K136">
        <f t="shared" ref="K136:K174" si="14">J136*E136</f>
        <v>127.49999999999999</v>
      </c>
    </row>
    <row r="137" spans="1:11" ht="45" x14ac:dyDescent="0.2">
      <c r="A137" s="3">
        <v>89710</v>
      </c>
      <c r="B137" s="3">
        <f t="shared" si="13"/>
        <v>123</v>
      </c>
      <c r="C137" s="4" t="s">
        <v>207</v>
      </c>
      <c r="D137" s="5" t="s">
        <v>36</v>
      </c>
      <c r="E137" s="6">
        <v>100</v>
      </c>
      <c r="F137" s="75">
        <v>7.78</v>
      </c>
      <c r="G137" s="7">
        <f t="shared" si="12"/>
        <v>778</v>
      </c>
      <c r="H137" s="1" t="s">
        <v>12</v>
      </c>
      <c r="I137" s="61"/>
      <c r="J137">
        <v>1.2749999999999999</v>
      </c>
      <c r="K137">
        <f t="shared" si="14"/>
        <v>127.49999999999999</v>
      </c>
    </row>
    <row r="138" spans="1:11" ht="15.75" customHeight="1" x14ac:dyDescent="0.2">
      <c r="A138" s="87" t="s">
        <v>379</v>
      </c>
      <c r="B138" s="87"/>
      <c r="C138" s="87"/>
      <c r="D138" s="87"/>
      <c r="E138" s="87"/>
      <c r="F138" s="87"/>
      <c r="G138" s="50">
        <f>SUM(G123:G137)</f>
        <v>248446.44999999998</v>
      </c>
      <c r="I138" s="61"/>
      <c r="J138">
        <v>1.2749999999999999</v>
      </c>
      <c r="K138">
        <f t="shared" si="14"/>
        <v>0</v>
      </c>
    </row>
    <row r="139" spans="1:11" ht="15.75" x14ac:dyDescent="0.2">
      <c r="A139" s="88" t="s">
        <v>390</v>
      </c>
      <c r="B139" s="88"/>
      <c r="C139" s="88"/>
      <c r="D139" s="88"/>
      <c r="E139" s="88"/>
      <c r="F139" s="88"/>
      <c r="G139" s="88"/>
      <c r="I139" s="61"/>
      <c r="J139">
        <v>1.2749999999999999</v>
      </c>
      <c r="K139">
        <f t="shared" si="14"/>
        <v>0</v>
      </c>
    </row>
    <row r="140" spans="1:11" ht="30" x14ac:dyDescent="0.2">
      <c r="A140" s="3">
        <v>5811</v>
      </c>
      <c r="B140" s="3">
        <f>B137+1</f>
        <v>124</v>
      </c>
      <c r="C140" s="16" t="s">
        <v>391</v>
      </c>
      <c r="D140" s="3" t="s">
        <v>208</v>
      </c>
      <c r="E140" s="24">
        <v>180</v>
      </c>
      <c r="F140" s="77">
        <v>160.86000000000001</v>
      </c>
      <c r="G140" s="28">
        <f>E140*F140</f>
        <v>28954.800000000003</v>
      </c>
      <c r="I140" s="61"/>
      <c r="J140">
        <v>1.2749999999999999</v>
      </c>
      <c r="K140">
        <f t="shared" si="14"/>
        <v>229.49999999999997</v>
      </c>
    </row>
    <row r="141" spans="1:11" ht="30" x14ac:dyDescent="0.2">
      <c r="A141" s="3">
        <v>5855</v>
      </c>
      <c r="B141" s="3">
        <f>B140+1</f>
        <v>125</v>
      </c>
      <c r="C141" s="29" t="s">
        <v>392</v>
      </c>
      <c r="D141" s="30" t="s">
        <v>208</v>
      </c>
      <c r="E141" s="31">
        <v>180</v>
      </c>
      <c r="F141" s="78">
        <v>406.13</v>
      </c>
      <c r="G141" s="28">
        <f t="shared" ref="G141:G142" si="15">E141*F141</f>
        <v>73103.399999999994</v>
      </c>
      <c r="H141"/>
      <c r="I141" s="61"/>
      <c r="J141">
        <v>1.2749999999999999</v>
      </c>
      <c r="K141">
        <f t="shared" si="14"/>
        <v>229.49999999999997</v>
      </c>
    </row>
    <row r="142" spans="1:11" ht="30" x14ac:dyDescent="0.2">
      <c r="A142" s="3">
        <v>73467</v>
      </c>
      <c r="B142" s="3">
        <f>B141+1</f>
        <v>126</v>
      </c>
      <c r="C142" s="29" t="s">
        <v>393</v>
      </c>
      <c r="D142" s="30" t="s">
        <v>208</v>
      </c>
      <c r="E142" s="31">
        <v>180</v>
      </c>
      <c r="F142" s="78">
        <v>131.26</v>
      </c>
      <c r="G142" s="28">
        <f t="shared" si="15"/>
        <v>23626.799999999999</v>
      </c>
      <c r="H142" s="1" t="s">
        <v>12</v>
      </c>
      <c r="I142" s="61"/>
      <c r="J142">
        <v>1.2749999999999999</v>
      </c>
      <c r="K142">
        <f t="shared" si="14"/>
        <v>229.49999999999997</v>
      </c>
    </row>
    <row r="143" spans="1:11" ht="15.75" customHeight="1" x14ac:dyDescent="0.2">
      <c r="A143" s="85" t="s">
        <v>379</v>
      </c>
      <c r="B143" s="85"/>
      <c r="C143" s="85"/>
      <c r="D143" s="85"/>
      <c r="E143" s="85"/>
      <c r="F143" s="85"/>
      <c r="G143" s="49">
        <f>SUM(G140:G142)</f>
        <v>125685</v>
      </c>
      <c r="H143" s="11" t="s">
        <v>211</v>
      </c>
      <c r="I143" s="61"/>
      <c r="J143">
        <v>1.2749999999999999</v>
      </c>
      <c r="K143">
        <f t="shared" si="14"/>
        <v>0</v>
      </c>
    </row>
    <row r="144" spans="1:11" ht="15.75" x14ac:dyDescent="0.2">
      <c r="A144" s="89" t="s">
        <v>389</v>
      </c>
      <c r="B144" s="89"/>
      <c r="C144" s="89"/>
      <c r="D144" s="89"/>
      <c r="E144" s="89"/>
      <c r="F144" s="89"/>
      <c r="G144" s="89"/>
      <c r="H144" s="1" t="s">
        <v>12</v>
      </c>
      <c r="I144" s="61"/>
      <c r="J144">
        <v>1.2749999999999999</v>
      </c>
      <c r="K144">
        <f t="shared" si="14"/>
        <v>0</v>
      </c>
    </row>
    <row r="145" spans="1:11" ht="30" x14ac:dyDescent="0.2">
      <c r="A145" s="3" t="s">
        <v>213</v>
      </c>
      <c r="B145" s="3">
        <f>B142+1</f>
        <v>127</v>
      </c>
      <c r="C145" s="16" t="s">
        <v>214</v>
      </c>
      <c r="D145" s="3" t="s">
        <v>11</v>
      </c>
      <c r="E145" s="11">
        <v>70125</v>
      </c>
      <c r="F145" s="69">
        <v>1.38</v>
      </c>
      <c r="G145" s="28">
        <f t="shared" ref="G145" si="16">E145*F145</f>
        <v>96772.499999999985</v>
      </c>
      <c r="H145"/>
      <c r="I145" s="61"/>
      <c r="J145">
        <v>1.2749999999999999</v>
      </c>
      <c r="K145">
        <f t="shared" si="14"/>
        <v>89409.375</v>
      </c>
    </row>
    <row r="146" spans="1:11" ht="15.75" customHeight="1" x14ac:dyDescent="0.2">
      <c r="A146" s="90" t="s">
        <v>379</v>
      </c>
      <c r="B146" s="90"/>
      <c r="C146" s="90"/>
      <c r="D146" s="90"/>
      <c r="E146" s="90"/>
      <c r="F146" s="90"/>
      <c r="G146" s="49">
        <f>SUM(G145:G145)</f>
        <v>96772.499999999985</v>
      </c>
      <c r="H146" s="52"/>
      <c r="I146" s="61"/>
      <c r="J146">
        <v>1.2749999999999999</v>
      </c>
      <c r="K146">
        <f t="shared" si="14"/>
        <v>0</v>
      </c>
    </row>
    <row r="147" spans="1:11" ht="15.75" customHeight="1" x14ac:dyDescent="0.2">
      <c r="A147" s="88" t="s">
        <v>380</v>
      </c>
      <c r="B147" s="88"/>
      <c r="C147" s="88"/>
      <c r="D147" s="88"/>
      <c r="E147" s="88"/>
      <c r="F147" s="88"/>
      <c r="G147" s="88"/>
      <c r="H147" s="11" t="s">
        <v>232</v>
      </c>
      <c r="I147" s="61"/>
      <c r="J147">
        <v>1.2749999999999999</v>
      </c>
      <c r="K147">
        <f t="shared" si="14"/>
        <v>0</v>
      </c>
    </row>
    <row r="148" spans="1:11" ht="60" x14ac:dyDescent="0.2">
      <c r="A148" s="3">
        <v>41595</v>
      </c>
      <c r="B148" s="3">
        <f>B145+1</f>
        <v>128</v>
      </c>
      <c r="C148" s="16" t="s">
        <v>233</v>
      </c>
      <c r="D148" s="3" t="s">
        <v>13</v>
      </c>
      <c r="E148" s="17">
        <v>1147.5</v>
      </c>
      <c r="F148" s="68">
        <v>8.7799999999999994</v>
      </c>
      <c r="G148" s="28">
        <f t="shared" ref="G148:G159" si="17">E148*F148</f>
        <v>10075.049999999999</v>
      </c>
      <c r="H148" s="11" t="s">
        <v>234</v>
      </c>
      <c r="I148" s="61"/>
      <c r="J148">
        <v>1.2749999999999999</v>
      </c>
      <c r="K148">
        <f t="shared" si="14"/>
        <v>1463.0625</v>
      </c>
    </row>
    <row r="149" spans="1:11" ht="60" x14ac:dyDescent="0.2">
      <c r="A149" s="3">
        <v>72815</v>
      </c>
      <c r="B149" s="3">
        <f>B148+1</f>
        <v>129</v>
      </c>
      <c r="C149" s="16" t="s">
        <v>381</v>
      </c>
      <c r="D149" s="3" t="s">
        <v>11</v>
      </c>
      <c r="E149" s="17">
        <v>1147.5</v>
      </c>
      <c r="F149" s="68">
        <v>45.82</v>
      </c>
      <c r="G149" s="28">
        <f t="shared" si="17"/>
        <v>52578.45</v>
      </c>
      <c r="H149" s="11" t="s">
        <v>235</v>
      </c>
      <c r="I149" s="61"/>
      <c r="J149">
        <v>1.2749999999999999</v>
      </c>
      <c r="K149">
        <f t="shared" si="14"/>
        <v>1463.0625</v>
      </c>
    </row>
    <row r="150" spans="1:11" ht="60" x14ac:dyDescent="0.2">
      <c r="A150" s="3">
        <v>88487</v>
      </c>
      <c r="B150" s="3">
        <f t="shared" ref="B150:B159" si="18">B149+1</f>
        <v>130</v>
      </c>
      <c r="C150" s="16" t="s">
        <v>382</v>
      </c>
      <c r="D150" s="3" t="s">
        <v>11</v>
      </c>
      <c r="E150" s="17">
        <v>30599.999999999996</v>
      </c>
      <c r="F150" s="68">
        <v>8.11</v>
      </c>
      <c r="G150" s="28">
        <f t="shared" si="17"/>
        <v>248165.99999999994</v>
      </c>
      <c r="H150" s="11" t="s">
        <v>236</v>
      </c>
      <c r="I150" s="61"/>
      <c r="J150">
        <v>1.2749999999999999</v>
      </c>
      <c r="K150">
        <f t="shared" si="14"/>
        <v>39014.999999999993</v>
      </c>
    </row>
    <row r="151" spans="1:11" ht="30" x14ac:dyDescent="0.2">
      <c r="A151" s="3">
        <v>88486</v>
      </c>
      <c r="B151" s="3">
        <f t="shared" si="18"/>
        <v>131</v>
      </c>
      <c r="C151" s="16" t="s">
        <v>383</v>
      </c>
      <c r="D151" s="3" t="s">
        <v>11</v>
      </c>
      <c r="E151" s="17">
        <v>7012.4999999999991</v>
      </c>
      <c r="F151" s="68">
        <v>8.9600000000000009</v>
      </c>
      <c r="G151" s="28">
        <f t="shared" si="17"/>
        <v>62832</v>
      </c>
      <c r="H151"/>
      <c r="I151" s="61"/>
      <c r="J151">
        <v>1.2749999999999999</v>
      </c>
      <c r="K151">
        <f t="shared" si="14"/>
        <v>8940.9374999999982</v>
      </c>
    </row>
    <row r="152" spans="1:11" ht="30" x14ac:dyDescent="0.2">
      <c r="A152" s="3" t="s">
        <v>239</v>
      </c>
      <c r="B152" s="3">
        <v>132</v>
      </c>
      <c r="C152" s="16" t="s">
        <v>240</v>
      </c>
      <c r="D152" s="3" t="s">
        <v>11</v>
      </c>
      <c r="E152" s="6">
        <v>2295</v>
      </c>
      <c r="F152" s="69">
        <v>17.09</v>
      </c>
      <c r="G152" s="28">
        <f t="shared" si="17"/>
        <v>39221.550000000003</v>
      </c>
      <c r="H152" s="1" t="s">
        <v>12</v>
      </c>
      <c r="I152" s="61"/>
      <c r="J152">
        <v>1.2749999999999999</v>
      </c>
      <c r="K152">
        <f t="shared" si="14"/>
        <v>2926.125</v>
      </c>
    </row>
    <row r="153" spans="1:11" ht="45" x14ac:dyDescent="0.2">
      <c r="A153" s="3" t="s">
        <v>241</v>
      </c>
      <c r="B153" s="3">
        <f t="shared" si="18"/>
        <v>133</v>
      </c>
      <c r="C153" s="16" t="s">
        <v>242</v>
      </c>
      <c r="D153" s="3" t="s">
        <v>11</v>
      </c>
      <c r="E153" s="6">
        <v>2295</v>
      </c>
      <c r="F153" s="69">
        <v>19.95</v>
      </c>
      <c r="G153" s="28">
        <f t="shared" si="17"/>
        <v>45785.25</v>
      </c>
      <c r="H153" s="1" t="s">
        <v>12</v>
      </c>
      <c r="I153" s="61"/>
      <c r="J153">
        <v>1.2749999999999999</v>
      </c>
      <c r="K153">
        <f t="shared" si="14"/>
        <v>2926.125</v>
      </c>
    </row>
    <row r="154" spans="1:11" ht="30" x14ac:dyDescent="0.2">
      <c r="A154" s="3">
        <v>6082</v>
      </c>
      <c r="B154" s="3">
        <f t="shared" si="18"/>
        <v>134</v>
      </c>
      <c r="C154" s="16" t="s">
        <v>243</v>
      </c>
      <c r="D154" s="3" t="s">
        <v>11</v>
      </c>
      <c r="E154" s="6">
        <v>2295</v>
      </c>
      <c r="F154" s="69">
        <v>13.57</v>
      </c>
      <c r="G154" s="28">
        <f t="shared" si="17"/>
        <v>31143.15</v>
      </c>
      <c r="H154" s="1" t="s">
        <v>12</v>
      </c>
      <c r="I154" s="61"/>
      <c r="J154">
        <v>1.2749999999999999</v>
      </c>
      <c r="K154">
        <f t="shared" si="14"/>
        <v>2926.125</v>
      </c>
    </row>
    <row r="155" spans="1:11" ht="60" x14ac:dyDescent="0.2">
      <c r="A155" s="3">
        <v>88411</v>
      </c>
      <c r="B155" s="3">
        <f t="shared" si="18"/>
        <v>135</v>
      </c>
      <c r="C155" s="16" t="s">
        <v>384</v>
      </c>
      <c r="D155" s="3" t="s">
        <v>11</v>
      </c>
      <c r="E155" s="6">
        <v>4725.59</v>
      </c>
      <c r="F155" s="69">
        <v>1.75</v>
      </c>
      <c r="G155" s="28">
        <f t="shared" si="17"/>
        <v>8269.7825000000012</v>
      </c>
      <c r="H155" s="11" t="s">
        <v>246</v>
      </c>
      <c r="I155" s="63"/>
      <c r="J155">
        <v>1.2749999999999999</v>
      </c>
      <c r="K155">
        <f t="shared" si="14"/>
        <v>6025.1272499999995</v>
      </c>
    </row>
    <row r="156" spans="1:11" ht="60" x14ac:dyDescent="0.2">
      <c r="A156" s="3">
        <v>88415</v>
      </c>
      <c r="B156" s="3">
        <f t="shared" si="18"/>
        <v>136</v>
      </c>
      <c r="C156" s="16" t="s">
        <v>385</v>
      </c>
      <c r="D156" s="3" t="s">
        <v>11</v>
      </c>
      <c r="E156" s="6">
        <v>4717.5</v>
      </c>
      <c r="F156" s="69">
        <v>1.9</v>
      </c>
      <c r="G156" s="28">
        <f t="shared" si="17"/>
        <v>8963.25</v>
      </c>
      <c r="H156" s="11" t="s">
        <v>247</v>
      </c>
      <c r="I156" s="61"/>
      <c r="J156">
        <v>1.2749999999999999</v>
      </c>
      <c r="K156">
        <f t="shared" si="14"/>
        <v>6014.8125</v>
      </c>
    </row>
    <row r="157" spans="1:11" ht="60" x14ac:dyDescent="0.2">
      <c r="A157" s="3">
        <v>88416</v>
      </c>
      <c r="B157" s="3">
        <f t="shared" si="18"/>
        <v>137</v>
      </c>
      <c r="C157" s="16" t="s">
        <v>386</v>
      </c>
      <c r="D157" s="3" t="s">
        <v>11</v>
      </c>
      <c r="E157" s="6">
        <v>713</v>
      </c>
      <c r="F157" s="69">
        <v>14.14</v>
      </c>
      <c r="G157" s="28">
        <f t="shared" si="17"/>
        <v>10081.82</v>
      </c>
      <c r="H157" s="11" t="s">
        <v>248</v>
      </c>
      <c r="I157" s="61"/>
      <c r="J157">
        <v>1.2749999999999999</v>
      </c>
      <c r="K157">
        <f t="shared" si="14"/>
        <v>909.07499999999993</v>
      </c>
    </row>
    <row r="158" spans="1:11" ht="45" x14ac:dyDescent="0.2">
      <c r="A158" s="3">
        <v>88423</v>
      </c>
      <c r="B158" s="3">
        <f t="shared" si="18"/>
        <v>138</v>
      </c>
      <c r="C158" s="16" t="s">
        <v>387</v>
      </c>
      <c r="D158" s="3" t="s">
        <v>11</v>
      </c>
      <c r="E158" s="6">
        <v>714</v>
      </c>
      <c r="F158" s="69">
        <v>14.64</v>
      </c>
      <c r="G158" s="28">
        <f t="shared" si="17"/>
        <v>10452.960000000001</v>
      </c>
      <c r="H158" s="11">
        <v>22.51</v>
      </c>
      <c r="I158" s="61"/>
      <c r="J158">
        <v>1.2749999999999999</v>
      </c>
      <c r="K158">
        <f t="shared" si="14"/>
        <v>910.34999999999991</v>
      </c>
    </row>
    <row r="159" spans="1:11" ht="30" x14ac:dyDescent="0.2">
      <c r="A159" s="20" t="s">
        <v>249</v>
      </c>
      <c r="B159" s="3">
        <f t="shared" si="18"/>
        <v>139</v>
      </c>
      <c r="C159" s="16" t="s">
        <v>388</v>
      </c>
      <c r="D159" s="3" t="s">
        <v>11</v>
      </c>
      <c r="E159" s="6">
        <v>44.625</v>
      </c>
      <c r="F159" s="79">
        <v>201.48</v>
      </c>
      <c r="G159" s="28">
        <f t="shared" si="17"/>
        <v>8991.0450000000001</v>
      </c>
      <c r="H159" s="11"/>
      <c r="I159" s="61"/>
      <c r="J159">
        <v>1.2749999999999999</v>
      </c>
      <c r="K159">
        <f t="shared" si="14"/>
        <v>56.896874999999994</v>
      </c>
    </row>
    <row r="160" spans="1:11" ht="15.75" customHeight="1" x14ac:dyDescent="0.2">
      <c r="A160" s="85" t="s">
        <v>379</v>
      </c>
      <c r="B160" s="85"/>
      <c r="C160" s="85"/>
      <c r="D160" s="85"/>
      <c r="E160" s="85"/>
      <c r="F160" s="85"/>
      <c r="G160" s="49">
        <f>SUM(G148:G159)</f>
        <v>536560.3075</v>
      </c>
      <c r="H160" s="11">
        <v>8.52</v>
      </c>
      <c r="I160" s="61"/>
      <c r="J160">
        <v>1.2749999999999999</v>
      </c>
      <c r="K160">
        <f t="shared" si="14"/>
        <v>0</v>
      </c>
    </row>
    <row r="161" spans="1:11" ht="15.75" customHeight="1" x14ac:dyDescent="0.2">
      <c r="A161" s="88" t="s">
        <v>378</v>
      </c>
      <c r="B161" s="88"/>
      <c r="C161" s="88"/>
      <c r="D161" s="88"/>
      <c r="E161" s="88"/>
      <c r="F161" s="88"/>
      <c r="G161" s="88"/>
      <c r="H161" s="11" t="s">
        <v>251</v>
      </c>
      <c r="I161" s="61"/>
      <c r="J161">
        <v>1.2749999999999999</v>
      </c>
      <c r="K161">
        <f t="shared" si="14"/>
        <v>0</v>
      </c>
    </row>
    <row r="162" spans="1:11" ht="60" x14ac:dyDescent="0.2">
      <c r="A162" s="3">
        <v>87879</v>
      </c>
      <c r="B162" s="3">
        <f>B159+1</f>
        <v>140</v>
      </c>
      <c r="C162" s="16" t="s">
        <v>252</v>
      </c>
      <c r="D162" s="3" t="s">
        <v>11</v>
      </c>
      <c r="E162" s="24">
        <v>5737.76</v>
      </c>
      <c r="F162" s="77">
        <v>2.69</v>
      </c>
      <c r="G162" s="28">
        <f t="shared" ref="G162:G170" si="19">E162*F162</f>
        <v>15434.5744</v>
      </c>
      <c r="H162" s="33" t="s">
        <v>12</v>
      </c>
      <c r="I162" s="64"/>
      <c r="J162">
        <v>1.2749999999999999</v>
      </c>
      <c r="K162">
        <f t="shared" si="14"/>
        <v>7315.6439999999993</v>
      </c>
    </row>
    <row r="163" spans="1:11" ht="60" x14ac:dyDescent="0.2">
      <c r="A163" s="3">
        <v>87264</v>
      </c>
      <c r="B163" s="3">
        <f>B162+1</f>
        <v>141</v>
      </c>
      <c r="C163" s="16" t="s">
        <v>253</v>
      </c>
      <c r="D163" s="3" t="s">
        <v>11</v>
      </c>
      <c r="E163" s="24">
        <v>350.625</v>
      </c>
      <c r="F163" s="77">
        <v>54.96</v>
      </c>
      <c r="G163" s="28">
        <f t="shared" si="19"/>
        <v>19270.349999999999</v>
      </c>
      <c r="H163" s="1" t="s">
        <v>12</v>
      </c>
      <c r="I163" s="61"/>
      <c r="J163">
        <v>1.2749999999999999</v>
      </c>
      <c r="K163">
        <f t="shared" si="14"/>
        <v>447.04687499999994</v>
      </c>
    </row>
    <row r="164" spans="1:11" ht="60" x14ac:dyDescent="0.2">
      <c r="A164" s="3">
        <v>87265</v>
      </c>
      <c r="B164" s="3">
        <f t="shared" ref="B164:B170" si="20">B163+1</f>
        <v>142</v>
      </c>
      <c r="C164" s="16" t="s">
        <v>254</v>
      </c>
      <c r="D164" s="3" t="s">
        <v>11</v>
      </c>
      <c r="E164" s="24">
        <v>350.625</v>
      </c>
      <c r="F164" s="77">
        <v>48.97</v>
      </c>
      <c r="G164" s="28">
        <f t="shared" si="19"/>
        <v>17170.106250000001</v>
      </c>
      <c r="H164"/>
      <c r="I164" s="61"/>
      <c r="J164">
        <v>1.2749999999999999</v>
      </c>
      <c r="K164">
        <f t="shared" si="14"/>
        <v>447.04687499999994</v>
      </c>
    </row>
    <row r="165" spans="1:11" ht="45" x14ac:dyDescent="0.2">
      <c r="A165" s="3">
        <v>87246</v>
      </c>
      <c r="B165" s="3">
        <f t="shared" si="20"/>
        <v>143</v>
      </c>
      <c r="C165" s="16" t="s">
        <v>255</v>
      </c>
      <c r="D165" s="3" t="s">
        <v>11</v>
      </c>
      <c r="E165" s="24">
        <v>350.625</v>
      </c>
      <c r="F165" s="77">
        <v>53.58</v>
      </c>
      <c r="G165" s="28">
        <f t="shared" si="19"/>
        <v>18786.487499999999</v>
      </c>
      <c r="H165"/>
      <c r="I165" s="61"/>
      <c r="J165">
        <v>1.2749999999999999</v>
      </c>
      <c r="K165">
        <f t="shared" si="14"/>
        <v>447.04687499999994</v>
      </c>
    </row>
    <row r="166" spans="1:11" ht="45" x14ac:dyDescent="0.2">
      <c r="A166" s="3">
        <v>87247</v>
      </c>
      <c r="B166" s="3">
        <f t="shared" si="20"/>
        <v>144</v>
      </c>
      <c r="C166" s="16" t="s">
        <v>256</v>
      </c>
      <c r="D166" s="3" t="s">
        <v>11</v>
      </c>
      <c r="E166" s="24">
        <v>446.24999999999994</v>
      </c>
      <c r="F166" s="77">
        <v>48.05</v>
      </c>
      <c r="G166" s="28">
        <f t="shared" si="19"/>
        <v>21442.312499999996</v>
      </c>
      <c r="H166"/>
      <c r="I166" s="61"/>
      <c r="J166">
        <v>1.2749999999999999</v>
      </c>
      <c r="K166">
        <f t="shared" si="14"/>
        <v>568.96874999999989</v>
      </c>
    </row>
    <row r="167" spans="1:11" ht="45" x14ac:dyDescent="0.2">
      <c r="A167" s="3">
        <v>87248</v>
      </c>
      <c r="B167" s="3">
        <f t="shared" si="20"/>
        <v>145</v>
      </c>
      <c r="C167" s="16" t="s">
        <v>257</v>
      </c>
      <c r="D167" s="3" t="s">
        <v>11</v>
      </c>
      <c r="E167" s="24">
        <v>446.24999999999994</v>
      </c>
      <c r="F167" s="77">
        <v>43.67</v>
      </c>
      <c r="G167" s="28">
        <f t="shared" si="19"/>
        <v>19487.737499999999</v>
      </c>
      <c r="H167" s="1" t="s">
        <v>12</v>
      </c>
      <c r="I167" s="61"/>
      <c r="J167">
        <v>1.2749999999999999</v>
      </c>
      <c r="K167">
        <f t="shared" si="14"/>
        <v>568.96874999999989</v>
      </c>
    </row>
    <row r="168" spans="1:11" ht="30" x14ac:dyDescent="0.2">
      <c r="A168" s="3" t="s">
        <v>262</v>
      </c>
      <c r="B168" s="3">
        <f t="shared" si="20"/>
        <v>146</v>
      </c>
      <c r="C168" s="16" t="s">
        <v>263</v>
      </c>
      <c r="D168" s="3" t="s">
        <v>11</v>
      </c>
      <c r="E168" s="23">
        <v>63.749999999999993</v>
      </c>
      <c r="F168" s="73">
        <v>161.86000000000001</v>
      </c>
      <c r="G168" s="28">
        <f t="shared" si="19"/>
        <v>10318.574999999999</v>
      </c>
      <c r="H168" s="1" t="s">
        <v>12</v>
      </c>
      <c r="I168" s="61"/>
      <c r="J168">
        <v>1.2749999999999999</v>
      </c>
      <c r="K168">
        <f t="shared" si="14"/>
        <v>81.281249999999986</v>
      </c>
    </row>
    <row r="169" spans="1:11" ht="30" x14ac:dyDescent="0.2">
      <c r="A169" s="3">
        <v>72137</v>
      </c>
      <c r="B169" s="3">
        <f t="shared" si="20"/>
        <v>147</v>
      </c>
      <c r="C169" s="16" t="s">
        <v>265</v>
      </c>
      <c r="D169" s="3" t="s">
        <v>11</v>
      </c>
      <c r="E169" s="23">
        <v>344.25</v>
      </c>
      <c r="F169" s="73">
        <v>86.34</v>
      </c>
      <c r="G169" s="28">
        <f t="shared" si="19"/>
        <v>29722.545000000002</v>
      </c>
      <c r="H169" s="24">
        <v>54.95</v>
      </c>
      <c r="I169" s="61"/>
      <c r="J169">
        <v>1.2749999999999999</v>
      </c>
      <c r="K169">
        <f t="shared" si="14"/>
        <v>438.91874999999999</v>
      </c>
    </row>
    <row r="170" spans="1:11" ht="30" x14ac:dyDescent="0.2">
      <c r="A170" s="3">
        <v>84191</v>
      </c>
      <c r="B170" s="3">
        <f t="shared" si="20"/>
        <v>148</v>
      </c>
      <c r="C170" s="16" t="s">
        <v>267</v>
      </c>
      <c r="D170" s="3" t="s">
        <v>77</v>
      </c>
      <c r="E170" s="23">
        <v>326.83999999999997</v>
      </c>
      <c r="F170" s="73">
        <v>93.92</v>
      </c>
      <c r="G170" s="28">
        <f t="shared" si="19"/>
        <v>30696.8128</v>
      </c>
      <c r="I170" s="61"/>
      <c r="J170">
        <v>1.2749999999999999</v>
      </c>
      <c r="K170">
        <f t="shared" si="14"/>
        <v>416.72099999999995</v>
      </c>
    </row>
    <row r="171" spans="1:11" ht="15.75" customHeight="1" x14ac:dyDescent="0.2">
      <c r="A171" s="85" t="s">
        <v>379</v>
      </c>
      <c r="B171" s="85"/>
      <c r="C171" s="85"/>
      <c r="D171" s="85"/>
      <c r="E171" s="85"/>
      <c r="F171" s="85"/>
      <c r="G171" s="49">
        <f>SUM(G162:G170)</f>
        <v>182329.50095000002</v>
      </c>
      <c r="H171" s="11" t="s">
        <v>269</v>
      </c>
      <c r="I171" s="61"/>
      <c r="J171">
        <v>1.2749999999999999</v>
      </c>
      <c r="K171">
        <f t="shared" si="14"/>
        <v>0</v>
      </c>
    </row>
    <row r="172" spans="1:11" ht="15.75" x14ac:dyDescent="0.2">
      <c r="A172" s="86" t="s">
        <v>377</v>
      </c>
      <c r="B172" s="86"/>
      <c r="C172" s="86"/>
      <c r="D172" s="86"/>
      <c r="E172" s="86"/>
      <c r="F172" s="86"/>
      <c r="G172" s="86"/>
      <c r="H172" s="11"/>
      <c r="I172" s="61"/>
      <c r="J172">
        <v>1.2749999999999999</v>
      </c>
      <c r="K172">
        <f t="shared" si="14"/>
        <v>0</v>
      </c>
    </row>
    <row r="173" spans="1:11" ht="75" x14ac:dyDescent="0.2">
      <c r="A173" s="3" t="s">
        <v>285</v>
      </c>
      <c r="B173" s="3">
        <f>B170+1</f>
        <v>149</v>
      </c>
      <c r="C173" s="16" t="s">
        <v>286</v>
      </c>
      <c r="D173" s="3" t="s">
        <v>13</v>
      </c>
      <c r="E173" s="24">
        <v>2400</v>
      </c>
      <c r="F173" s="77">
        <v>24.88</v>
      </c>
      <c r="G173" s="28">
        <f t="shared" ref="G173:G174" si="21">E173*F173</f>
        <v>59712</v>
      </c>
      <c r="H173" s="11"/>
      <c r="I173" s="61"/>
      <c r="J173">
        <v>1.2749999999999999</v>
      </c>
      <c r="K173">
        <f t="shared" si="14"/>
        <v>3060</v>
      </c>
    </row>
    <row r="174" spans="1:11" ht="45" x14ac:dyDescent="0.2">
      <c r="A174" s="3" t="s">
        <v>287</v>
      </c>
      <c r="B174" s="3">
        <f>B173+1</f>
        <v>150</v>
      </c>
      <c r="C174" s="16" t="s">
        <v>288</v>
      </c>
      <c r="D174" s="3" t="s">
        <v>13</v>
      </c>
      <c r="E174" s="24">
        <v>1000</v>
      </c>
      <c r="F174" s="73">
        <v>46.37</v>
      </c>
      <c r="G174" s="28">
        <f t="shared" si="21"/>
        <v>46370</v>
      </c>
      <c r="H174" s="11"/>
      <c r="I174" s="61"/>
      <c r="J174">
        <v>1.2749999999999999</v>
      </c>
      <c r="K174">
        <f t="shared" si="14"/>
        <v>1275</v>
      </c>
    </row>
    <row r="175" spans="1:11" ht="15.75" customHeight="1" x14ac:dyDescent="0.2">
      <c r="A175" s="87" t="s">
        <v>379</v>
      </c>
      <c r="B175" s="87"/>
      <c r="C175" s="87"/>
      <c r="D175" s="87"/>
      <c r="E175" s="87"/>
      <c r="F175" s="87"/>
      <c r="G175" s="50">
        <f>SUM(G173:G174)</f>
        <v>106082</v>
      </c>
      <c r="H175" s="11"/>
      <c r="I175" s="61"/>
      <c r="J175">
        <v>1.2749999999999999</v>
      </c>
    </row>
    <row r="176" spans="1:11" ht="21.75" customHeight="1" x14ac:dyDescent="0.25">
      <c r="A176" s="84" t="s">
        <v>289</v>
      </c>
      <c r="B176" s="84"/>
      <c r="C176" s="84"/>
      <c r="D176" s="84"/>
      <c r="E176" s="84"/>
      <c r="F176" s="84"/>
      <c r="G176" s="37">
        <f>G17+G42+G50+G121+G138+G143+G146+G160+G171+G175</f>
        <v>2520000.0091999993</v>
      </c>
      <c r="H176" s="24">
        <v>404.63</v>
      </c>
      <c r="I176" s="61"/>
      <c r="J176" s="65">
        <f>G176*1.275</f>
        <v>3213000.011729999</v>
      </c>
      <c r="K176" s="65"/>
    </row>
    <row r="177" spans="6:10" ht="30.75" customHeight="1" x14ac:dyDescent="0.2">
      <c r="G177" s="60"/>
      <c r="H177" s="36"/>
      <c r="J177">
        <v>1.2580047400000001</v>
      </c>
    </row>
    <row r="178" spans="6:10" ht="30" customHeight="1" x14ac:dyDescent="0.25">
      <c r="G178" s="62"/>
      <c r="H178" s="12"/>
    </row>
    <row r="179" spans="6:10" ht="15.75" customHeight="1" x14ac:dyDescent="0.2">
      <c r="H179"/>
    </row>
    <row r="180" spans="6:10" x14ac:dyDescent="0.2">
      <c r="F180" s="81"/>
    </row>
    <row r="181" spans="6:10" x14ac:dyDescent="0.2">
      <c r="G181" s="48"/>
    </row>
    <row r="182" spans="6:10" x14ac:dyDescent="0.2">
      <c r="H182"/>
    </row>
    <row r="183" spans="6:10" x14ac:dyDescent="0.2">
      <c r="F183" s="82"/>
      <c r="H183" s="38" t="e">
        <f>#REF!+G171+#REF!</f>
        <v>#REF!</v>
      </c>
    </row>
  </sheetData>
  <mergeCells count="27">
    <mergeCell ref="L6:L7"/>
    <mergeCell ref="A1:G1"/>
    <mergeCell ref="A2:G2"/>
    <mergeCell ref="A3:G3"/>
    <mergeCell ref="A4:G4"/>
    <mergeCell ref="A6:G6"/>
    <mergeCell ref="A143:F143"/>
    <mergeCell ref="A17:F17"/>
    <mergeCell ref="A18:G18"/>
    <mergeCell ref="A42:F42"/>
    <mergeCell ref="A43:G43"/>
    <mergeCell ref="A50:F50"/>
    <mergeCell ref="A51:G51"/>
    <mergeCell ref="A121:F121"/>
    <mergeCell ref="H121:H126"/>
    <mergeCell ref="A122:G122"/>
    <mergeCell ref="A138:F138"/>
    <mergeCell ref="A139:G139"/>
    <mergeCell ref="A172:G172"/>
    <mergeCell ref="A175:F175"/>
    <mergeCell ref="A176:F176"/>
    <mergeCell ref="A144:G144"/>
    <mergeCell ref="A146:F146"/>
    <mergeCell ref="A147:G147"/>
    <mergeCell ref="A160:F160"/>
    <mergeCell ref="A161:G161"/>
    <mergeCell ref="A171:F171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3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60FD-DBD6-43CE-B95C-50F9B2D00E00}">
  <sheetPr>
    <tabColor rgb="FFFFFFFF"/>
  </sheetPr>
  <dimension ref="A1:LJ183"/>
  <sheetViews>
    <sheetView view="pageBreakPreview" zoomScaleNormal="70" zoomScaleSheetLayoutView="100" zoomScalePageLayoutView="80" workbookViewId="0">
      <selection activeCell="E10" sqref="E10"/>
    </sheetView>
  </sheetViews>
  <sheetFormatPr defaultRowHeight="12.75" x14ac:dyDescent="0.2"/>
  <cols>
    <col min="1" max="1" width="16.28515625" customWidth="1"/>
    <col min="2" max="2" width="8.7109375" customWidth="1"/>
    <col min="3" max="3" width="79.85546875" customWidth="1"/>
    <col min="4" max="4" width="8.7109375" customWidth="1"/>
    <col min="5" max="5" width="13" customWidth="1"/>
    <col min="6" max="6" width="15.42578125" style="80" customWidth="1"/>
    <col min="7" max="7" width="20" customWidth="1"/>
    <col min="8" max="8" width="0" style="1" hidden="1" customWidth="1"/>
    <col min="9" max="9" width="17" hidden="1" customWidth="1"/>
    <col min="10" max="10" width="14.5703125" hidden="1" customWidth="1"/>
    <col min="11" max="11" width="13.5703125" hidden="1" customWidth="1"/>
    <col min="12" max="12" width="26.7109375" customWidth="1"/>
  </cols>
  <sheetData>
    <row r="1" spans="1:322" ht="15.75" customHeight="1" x14ac:dyDescent="0.25">
      <c r="A1" s="95" t="s">
        <v>0</v>
      </c>
      <c r="B1" s="95"/>
      <c r="C1" s="95"/>
      <c r="D1" s="95"/>
      <c r="E1" s="95"/>
      <c r="F1" s="95"/>
      <c r="G1" s="95"/>
      <c r="H1"/>
    </row>
    <row r="2" spans="1:322" ht="15.75" customHeight="1" x14ac:dyDescent="0.25">
      <c r="A2" s="95" t="s">
        <v>415</v>
      </c>
      <c r="B2" s="95"/>
      <c r="C2" s="95"/>
      <c r="D2" s="95"/>
      <c r="E2" s="95"/>
      <c r="F2" s="95"/>
      <c r="G2" s="95"/>
      <c r="H2"/>
    </row>
    <row r="3" spans="1:322" ht="15.75" x14ac:dyDescent="0.2">
      <c r="A3" s="96" t="s">
        <v>414</v>
      </c>
      <c r="B3" s="96"/>
      <c r="C3" s="96"/>
      <c r="D3" s="96"/>
      <c r="E3" s="96"/>
      <c r="F3" s="96"/>
      <c r="G3" s="96"/>
      <c r="H3"/>
    </row>
    <row r="4" spans="1:322" ht="15.75" customHeight="1" x14ac:dyDescent="0.25">
      <c r="A4" s="95" t="s">
        <v>415</v>
      </c>
      <c r="B4" s="95"/>
      <c r="C4" s="95"/>
      <c r="D4" s="95"/>
      <c r="E4" s="95"/>
      <c r="F4" s="95"/>
      <c r="G4" s="95"/>
      <c r="H4"/>
    </row>
    <row r="5" spans="1:322" ht="32.25" customHeight="1" thickBot="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66" t="s">
        <v>9</v>
      </c>
      <c r="G5" s="2" t="s">
        <v>10</v>
      </c>
      <c r="H5"/>
    </row>
    <row r="6" spans="1:322" ht="15.75" customHeight="1" x14ac:dyDescent="0.2">
      <c r="A6" s="88" t="s">
        <v>395</v>
      </c>
      <c r="B6" s="88"/>
      <c r="C6" s="88"/>
      <c r="D6" s="88"/>
      <c r="E6" s="88"/>
      <c r="F6" s="88"/>
      <c r="G6" s="88"/>
      <c r="H6"/>
      <c r="L6" s="93" t="s">
        <v>413</v>
      </c>
    </row>
    <row r="7" spans="1:322" ht="30.75" thickBot="1" x14ac:dyDescent="0.25">
      <c r="A7" s="3">
        <v>94218</v>
      </c>
      <c r="B7" s="3">
        <v>1</v>
      </c>
      <c r="C7" s="4" t="s">
        <v>397</v>
      </c>
      <c r="D7" s="5" t="s">
        <v>11</v>
      </c>
      <c r="E7" s="6">
        <v>137.69999999999999</v>
      </c>
      <c r="F7" s="67">
        <v>86.03</v>
      </c>
      <c r="G7" s="7">
        <f t="shared" ref="G7:G16" si="0">E7*F7</f>
        <v>11846.330999999998</v>
      </c>
      <c r="H7" s="1" t="s">
        <v>12</v>
      </c>
      <c r="I7" s="61">
        <f>E7*0.3</f>
        <v>41.309999999999995</v>
      </c>
      <c r="J7">
        <v>1.2749999999999999</v>
      </c>
      <c r="K7">
        <f>J7*E7</f>
        <v>175.56749999999997</v>
      </c>
      <c r="L7" s="94"/>
    </row>
    <row r="8" spans="1:322" ht="60.75" thickBot="1" x14ac:dyDescent="0.25">
      <c r="A8" s="3">
        <v>94219</v>
      </c>
      <c r="B8" s="3">
        <f>B7+1</f>
        <v>2</v>
      </c>
      <c r="C8" s="4" t="s">
        <v>398</v>
      </c>
      <c r="D8" s="5" t="s">
        <v>13</v>
      </c>
      <c r="E8" s="6">
        <v>206.54999999999998</v>
      </c>
      <c r="F8" s="67">
        <v>18.52</v>
      </c>
      <c r="G8" s="7">
        <f t="shared" si="0"/>
        <v>3825.3059999999996</v>
      </c>
      <c r="H8" s="1" t="s">
        <v>12</v>
      </c>
      <c r="I8" s="61">
        <f t="shared" ref="I8:I71" si="1">E8*0.3</f>
        <v>61.964999999999989</v>
      </c>
      <c r="J8">
        <v>1.2749999999999999</v>
      </c>
      <c r="K8">
        <f t="shared" ref="K8:K71" si="2">J8*E8</f>
        <v>263.35124999999994</v>
      </c>
      <c r="L8" s="53" t="s">
        <v>401</v>
      </c>
    </row>
    <row r="9" spans="1:322" s="10" customFormat="1" ht="30.75" thickBot="1" x14ac:dyDescent="0.25">
      <c r="A9" s="3">
        <v>72105</v>
      </c>
      <c r="B9" s="3">
        <f t="shared" ref="B9:B16" si="3">B8+1</f>
        <v>3</v>
      </c>
      <c r="C9" s="4" t="s">
        <v>14</v>
      </c>
      <c r="D9" s="5" t="s">
        <v>13</v>
      </c>
      <c r="E9" s="6">
        <v>206.54999999999998</v>
      </c>
      <c r="F9" s="67">
        <v>37.32</v>
      </c>
      <c r="G9" s="7">
        <f t="shared" si="0"/>
        <v>7708.445999999999</v>
      </c>
      <c r="H9" s="8" t="s">
        <v>12</v>
      </c>
      <c r="I9" s="61">
        <f t="shared" si="1"/>
        <v>61.964999999999989</v>
      </c>
      <c r="J9">
        <v>1.2749999999999999</v>
      </c>
      <c r="K9">
        <f t="shared" si="2"/>
        <v>263.35124999999994</v>
      </c>
      <c r="L9" s="54" t="s">
        <v>402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</row>
    <row r="10" spans="1:322" s="10" customFormat="1" ht="30.75" thickBot="1" x14ac:dyDescent="0.25">
      <c r="A10" s="3">
        <v>94231</v>
      </c>
      <c r="B10" s="3">
        <f t="shared" si="3"/>
        <v>4</v>
      </c>
      <c r="C10" s="4" t="s">
        <v>399</v>
      </c>
      <c r="D10" s="5" t="s">
        <v>13</v>
      </c>
      <c r="E10" s="6">
        <v>66.937499999999986</v>
      </c>
      <c r="F10" s="67">
        <v>24.42</v>
      </c>
      <c r="G10" s="7">
        <f t="shared" si="0"/>
        <v>1634.6137499999998</v>
      </c>
      <c r="H10" s="8" t="s">
        <v>12</v>
      </c>
      <c r="I10" s="61">
        <f t="shared" si="1"/>
        <v>20.081249999999994</v>
      </c>
      <c r="J10">
        <v>1.2749999999999999</v>
      </c>
      <c r="K10">
        <f t="shared" si="2"/>
        <v>85.345312499999977</v>
      </c>
      <c r="L10" s="54" t="s">
        <v>412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</row>
    <row r="11" spans="1:322" s="10" customFormat="1" ht="45" x14ac:dyDescent="0.2">
      <c r="A11" s="3">
        <v>87881</v>
      </c>
      <c r="B11" s="3">
        <f t="shared" si="3"/>
        <v>5</v>
      </c>
      <c r="C11" s="4" t="s">
        <v>15</v>
      </c>
      <c r="D11" s="5" t="s">
        <v>11</v>
      </c>
      <c r="E11" s="6">
        <v>137.69999999999999</v>
      </c>
      <c r="F11" s="67">
        <v>2.95</v>
      </c>
      <c r="G11" s="7">
        <f t="shared" si="0"/>
        <v>406.21499999999997</v>
      </c>
      <c r="H11" s="8" t="s">
        <v>12</v>
      </c>
      <c r="I11" s="61">
        <f t="shared" si="1"/>
        <v>41.309999999999995</v>
      </c>
      <c r="J11">
        <v>1.2749999999999999</v>
      </c>
      <c r="K11">
        <f t="shared" si="2"/>
        <v>175.56749999999997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</row>
    <row r="12" spans="1:322" ht="45" x14ac:dyDescent="0.2">
      <c r="A12" s="3" t="s">
        <v>16</v>
      </c>
      <c r="B12" s="3">
        <f t="shared" si="3"/>
        <v>6</v>
      </c>
      <c r="C12" s="4" t="s">
        <v>17</v>
      </c>
      <c r="D12" s="5" t="s">
        <v>11</v>
      </c>
      <c r="E12" s="6">
        <v>68.849999999999994</v>
      </c>
      <c r="F12" s="67">
        <v>54.49</v>
      </c>
      <c r="G12" s="7">
        <f t="shared" si="0"/>
        <v>3751.6364999999996</v>
      </c>
      <c r="H12" s="8" t="s">
        <v>12</v>
      </c>
      <c r="I12" s="61">
        <f t="shared" si="1"/>
        <v>20.654999999999998</v>
      </c>
      <c r="J12">
        <v>1.2749999999999999</v>
      </c>
      <c r="K12">
        <f t="shared" si="2"/>
        <v>87.783749999999984</v>
      </c>
    </row>
    <row r="13" spans="1:322" ht="30" x14ac:dyDescent="0.2">
      <c r="A13" s="3">
        <v>72201</v>
      </c>
      <c r="B13" s="3">
        <f t="shared" si="3"/>
        <v>7</v>
      </c>
      <c r="C13" s="4" t="s">
        <v>18</v>
      </c>
      <c r="D13" s="5" t="s">
        <v>11</v>
      </c>
      <c r="E13" s="6">
        <v>137.69999999999999</v>
      </c>
      <c r="F13" s="67">
        <v>8.75</v>
      </c>
      <c r="G13" s="7">
        <f t="shared" si="0"/>
        <v>1204.875</v>
      </c>
      <c r="H13" s="8" t="s">
        <v>12</v>
      </c>
      <c r="I13" s="61">
        <f t="shared" si="1"/>
        <v>41.309999999999995</v>
      </c>
      <c r="J13">
        <v>1.2749999999999999</v>
      </c>
      <c r="K13">
        <f t="shared" si="2"/>
        <v>175.56749999999997</v>
      </c>
    </row>
    <row r="14" spans="1:322" ht="30" x14ac:dyDescent="0.2">
      <c r="A14" s="3">
        <v>55960</v>
      </c>
      <c r="B14" s="3">
        <f t="shared" si="3"/>
        <v>8</v>
      </c>
      <c r="C14" s="4" t="s">
        <v>19</v>
      </c>
      <c r="D14" s="5" t="s">
        <v>11</v>
      </c>
      <c r="E14" s="6">
        <v>206.54999999999998</v>
      </c>
      <c r="F14" s="67">
        <v>4.46</v>
      </c>
      <c r="G14" s="7">
        <f t="shared" si="0"/>
        <v>921.21299999999997</v>
      </c>
      <c r="H14" s="8" t="s">
        <v>12</v>
      </c>
      <c r="I14" s="61">
        <f t="shared" si="1"/>
        <v>61.964999999999989</v>
      </c>
      <c r="J14">
        <v>1.2749999999999999</v>
      </c>
      <c r="K14">
        <f t="shared" si="2"/>
        <v>263.35124999999994</v>
      </c>
    </row>
    <row r="15" spans="1:322" ht="60" x14ac:dyDescent="0.2">
      <c r="A15" s="3">
        <v>94230</v>
      </c>
      <c r="B15" s="3">
        <f t="shared" si="3"/>
        <v>9</v>
      </c>
      <c r="C15" s="4" t="s">
        <v>20</v>
      </c>
      <c r="D15" s="5" t="s">
        <v>13</v>
      </c>
      <c r="E15" s="6">
        <v>34.424999999999997</v>
      </c>
      <c r="F15" s="67">
        <v>68.87</v>
      </c>
      <c r="G15" s="7">
        <f t="shared" si="0"/>
        <v>2370.8497499999999</v>
      </c>
      <c r="H15" s="11" t="s">
        <v>21</v>
      </c>
      <c r="I15" s="61">
        <f t="shared" si="1"/>
        <v>10.327499999999999</v>
      </c>
      <c r="J15">
        <v>1.2749999999999999</v>
      </c>
      <c r="K15">
        <f t="shared" si="2"/>
        <v>43.891874999999992</v>
      </c>
    </row>
    <row r="16" spans="1:322" ht="60" x14ac:dyDescent="0.2">
      <c r="A16" s="3">
        <v>72089</v>
      </c>
      <c r="B16" s="3">
        <f t="shared" si="3"/>
        <v>10</v>
      </c>
      <c r="C16" s="4" t="s">
        <v>400</v>
      </c>
      <c r="D16" s="5" t="s">
        <v>11</v>
      </c>
      <c r="E16" s="6">
        <v>382.5</v>
      </c>
      <c r="F16" s="67">
        <v>10.86</v>
      </c>
      <c r="G16" s="7">
        <f t="shared" si="0"/>
        <v>4153.95</v>
      </c>
      <c r="H16" s="11" t="s">
        <v>22</v>
      </c>
      <c r="I16" s="61">
        <f t="shared" si="1"/>
        <v>114.75</v>
      </c>
      <c r="J16">
        <v>1.2749999999999999</v>
      </c>
      <c r="K16">
        <f t="shared" si="2"/>
        <v>487.68749999999994</v>
      </c>
    </row>
    <row r="17" spans="1:11" ht="15.75" customHeight="1" x14ac:dyDescent="0.2">
      <c r="A17" s="87" t="s">
        <v>379</v>
      </c>
      <c r="B17" s="87"/>
      <c r="C17" s="87"/>
      <c r="D17" s="87"/>
      <c r="E17" s="87"/>
      <c r="F17" s="87"/>
      <c r="G17" s="50">
        <f>SUM(G7:G16)</f>
        <v>37823.435999999994</v>
      </c>
      <c r="I17" s="61">
        <f t="shared" si="1"/>
        <v>0</v>
      </c>
      <c r="J17">
        <v>1.2749999999999999</v>
      </c>
      <c r="K17">
        <f t="shared" si="2"/>
        <v>0</v>
      </c>
    </row>
    <row r="18" spans="1:11" ht="15.75" x14ac:dyDescent="0.2">
      <c r="A18" s="88" t="s">
        <v>396</v>
      </c>
      <c r="B18" s="88"/>
      <c r="C18" s="88"/>
      <c r="D18" s="88"/>
      <c r="E18" s="88"/>
      <c r="F18" s="88"/>
      <c r="G18" s="88"/>
      <c r="H18"/>
      <c r="I18" s="61">
        <f t="shared" si="1"/>
        <v>0</v>
      </c>
      <c r="J18">
        <v>1.2749999999999999</v>
      </c>
      <c r="K18">
        <f t="shared" si="2"/>
        <v>0</v>
      </c>
    </row>
    <row r="19" spans="1:11" ht="15" x14ac:dyDescent="0.2">
      <c r="A19" s="3">
        <v>84862</v>
      </c>
      <c r="B19" s="3">
        <f>B16+1</f>
        <v>11</v>
      </c>
      <c r="C19" s="4" t="s">
        <v>24</v>
      </c>
      <c r="D19" s="5" t="s">
        <v>13</v>
      </c>
      <c r="E19" s="6">
        <v>34.424999999999997</v>
      </c>
      <c r="F19" s="67">
        <v>192.05</v>
      </c>
      <c r="G19" s="7">
        <f t="shared" ref="G19:G41" si="4">E19*F19</f>
        <v>6611.32125</v>
      </c>
      <c r="H19" s="1" t="s">
        <v>12</v>
      </c>
      <c r="I19" s="61">
        <f t="shared" si="1"/>
        <v>10.327499999999999</v>
      </c>
      <c r="J19">
        <v>1.2749999999999999</v>
      </c>
      <c r="K19">
        <f t="shared" si="2"/>
        <v>43.891874999999992</v>
      </c>
    </row>
    <row r="20" spans="1:11" ht="30" x14ac:dyDescent="0.2">
      <c r="A20" s="3">
        <v>73665</v>
      </c>
      <c r="B20" s="3">
        <f t="shared" ref="B20:B41" si="5">B19+1</f>
        <v>12</v>
      </c>
      <c r="C20" s="4" t="s">
        <v>25</v>
      </c>
      <c r="D20" s="5" t="s">
        <v>11</v>
      </c>
      <c r="E20" s="6">
        <v>19.124999999999996</v>
      </c>
      <c r="F20" s="67">
        <v>53.23</v>
      </c>
      <c r="G20" s="7">
        <f t="shared" si="4"/>
        <v>1018.0237499999997</v>
      </c>
      <c r="H20" s="1" t="s">
        <v>12</v>
      </c>
      <c r="I20" s="61">
        <f t="shared" si="1"/>
        <v>5.7374999999999989</v>
      </c>
      <c r="J20">
        <v>1.2749999999999999</v>
      </c>
      <c r="K20">
        <f t="shared" si="2"/>
        <v>24.384374999999995</v>
      </c>
    </row>
    <row r="21" spans="1:11" ht="15" x14ac:dyDescent="0.2">
      <c r="A21" s="3" t="s">
        <v>26</v>
      </c>
      <c r="B21" s="3">
        <f t="shared" si="5"/>
        <v>13</v>
      </c>
      <c r="C21" s="4" t="s">
        <v>27</v>
      </c>
      <c r="D21" s="5" t="s">
        <v>13</v>
      </c>
      <c r="E21" s="6">
        <v>34.424999999999997</v>
      </c>
      <c r="F21" s="67">
        <v>102.64</v>
      </c>
      <c r="G21" s="7">
        <f t="shared" si="4"/>
        <v>3533.3819999999996</v>
      </c>
      <c r="H21" s="1" t="s">
        <v>12</v>
      </c>
      <c r="I21" s="61">
        <f t="shared" si="1"/>
        <v>10.327499999999999</v>
      </c>
      <c r="J21">
        <v>1.2749999999999999</v>
      </c>
      <c r="K21">
        <f t="shared" si="2"/>
        <v>43.891874999999992</v>
      </c>
    </row>
    <row r="22" spans="1:11" ht="30" x14ac:dyDescent="0.2">
      <c r="A22" s="3" t="s">
        <v>28</v>
      </c>
      <c r="B22" s="3">
        <f t="shared" si="5"/>
        <v>14</v>
      </c>
      <c r="C22" s="4" t="s">
        <v>29</v>
      </c>
      <c r="D22" s="5" t="s">
        <v>13</v>
      </c>
      <c r="E22" s="6">
        <v>34.424999999999997</v>
      </c>
      <c r="F22" s="67">
        <v>27.44</v>
      </c>
      <c r="G22" s="7">
        <f t="shared" si="4"/>
        <v>944.62199999999996</v>
      </c>
      <c r="H22" s="1" t="s">
        <v>12</v>
      </c>
      <c r="I22" s="61">
        <f t="shared" si="1"/>
        <v>10.327499999999999</v>
      </c>
      <c r="J22">
        <v>1.2749999999999999</v>
      </c>
      <c r="K22">
        <f t="shared" si="2"/>
        <v>43.891874999999992</v>
      </c>
    </row>
    <row r="23" spans="1:11" ht="15" x14ac:dyDescent="0.2">
      <c r="A23" s="3">
        <v>72117</v>
      </c>
      <c r="B23" s="3">
        <f t="shared" si="5"/>
        <v>15</v>
      </c>
      <c r="C23" s="4" t="s">
        <v>30</v>
      </c>
      <c r="D23" s="5" t="s">
        <v>11</v>
      </c>
      <c r="E23" s="6">
        <v>68.849999999999994</v>
      </c>
      <c r="F23" s="67">
        <v>144.47</v>
      </c>
      <c r="G23" s="7">
        <f t="shared" si="4"/>
        <v>9946.7594999999983</v>
      </c>
      <c r="H23" s="1" t="s">
        <v>12</v>
      </c>
      <c r="I23" s="61">
        <f t="shared" si="1"/>
        <v>20.654999999999998</v>
      </c>
      <c r="J23">
        <v>1.2749999999999999</v>
      </c>
      <c r="K23">
        <f t="shared" si="2"/>
        <v>87.783749999999984</v>
      </c>
    </row>
    <row r="24" spans="1:11" ht="30" x14ac:dyDescent="0.2">
      <c r="A24" s="3">
        <v>72118</v>
      </c>
      <c r="B24" s="3">
        <f t="shared" si="5"/>
        <v>16</v>
      </c>
      <c r="C24" s="16" t="s">
        <v>31</v>
      </c>
      <c r="D24" s="3" t="s">
        <v>11</v>
      </c>
      <c r="E24" s="17">
        <v>68.849999999999994</v>
      </c>
      <c r="F24" s="68">
        <v>213.62</v>
      </c>
      <c r="G24" s="7">
        <f t="shared" si="4"/>
        <v>14707.736999999999</v>
      </c>
      <c r="H24" s="1" t="s">
        <v>12</v>
      </c>
      <c r="I24" s="61">
        <f t="shared" si="1"/>
        <v>20.654999999999998</v>
      </c>
      <c r="J24">
        <v>1.2749999999999999</v>
      </c>
      <c r="K24">
        <f t="shared" si="2"/>
        <v>87.783749999999984</v>
      </c>
    </row>
    <row r="25" spans="1:11" ht="30" x14ac:dyDescent="0.2">
      <c r="A25" s="3">
        <v>72119</v>
      </c>
      <c r="B25" s="3">
        <f t="shared" si="5"/>
        <v>17</v>
      </c>
      <c r="C25" s="16" t="s">
        <v>32</v>
      </c>
      <c r="D25" s="3" t="s">
        <v>11</v>
      </c>
      <c r="E25" s="17">
        <v>28.6875</v>
      </c>
      <c r="F25" s="68">
        <v>271.2</v>
      </c>
      <c r="G25" s="7">
        <f t="shared" si="4"/>
        <v>7780.0499999999993</v>
      </c>
      <c r="H25" s="1" t="s">
        <v>12</v>
      </c>
      <c r="I25" s="61">
        <f t="shared" si="1"/>
        <v>8.6062499999999993</v>
      </c>
      <c r="J25">
        <v>1.2749999999999999</v>
      </c>
      <c r="K25">
        <f t="shared" si="2"/>
        <v>36.576562499999994</v>
      </c>
    </row>
    <row r="26" spans="1:11" ht="30" x14ac:dyDescent="0.2">
      <c r="A26" s="3">
        <v>72120</v>
      </c>
      <c r="B26" s="3">
        <f t="shared" si="5"/>
        <v>18</v>
      </c>
      <c r="C26" s="16" t="s">
        <v>33</v>
      </c>
      <c r="D26" s="3" t="s">
        <v>11</v>
      </c>
      <c r="E26" s="6">
        <v>17.212499999999999</v>
      </c>
      <c r="F26" s="69">
        <v>344.6</v>
      </c>
      <c r="G26" s="7">
        <f t="shared" si="4"/>
        <v>5931.4274999999998</v>
      </c>
      <c r="H26" s="1" t="s">
        <v>12</v>
      </c>
      <c r="I26" s="61">
        <f t="shared" si="1"/>
        <v>5.1637499999999994</v>
      </c>
      <c r="J26">
        <v>1.2749999999999999</v>
      </c>
      <c r="K26">
        <f t="shared" si="2"/>
        <v>21.945937499999996</v>
      </c>
    </row>
    <row r="27" spans="1:11" ht="30" x14ac:dyDescent="0.2">
      <c r="A27" s="3" t="s">
        <v>34</v>
      </c>
      <c r="B27" s="3">
        <f t="shared" si="5"/>
        <v>19</v>
      </c>
      <c r="C27" s="4" t="s">
        <v>35</v>
      </c>
      <c r="D27" s="5" t="s">
        <v>11</v>
      </c>
      <c r="E27" s="6">
        <v>34.424999999999997</v>
      </c>
      <c r="F27" s="67">
        <v>446.28</v>
      </c>
      <c r="G27" s="7">
        <f t="shared" si="4"/>
        <v>15363.188999999998</v>
      </c>
      <c r="H27" s="1" t="s">
        <v>12</v>
      </c>
      <c r="I27" s="61">
        <f t="shared" si="1"/>
        <v>10.327499999999999</v>
      </c>
      <c r="J27">
        <v>1.2749999999999999</v>
      </c>
      <c r="K27">
        <f t="shared" si="2"/>
        <v>43.891874999999992</v>
      </c>
    </row>
    <row r="28" spans="1:11" ht="30" x14ac:dyDescent="0.2">
      <c r="A28" s="3" t="s">
        <v>404</v>
      </c>
      <c r="B28" s="3">
        <f t="shared" si="5"/>
        <v>20</v>
      </c>
      <c r="C28" s="4" t="s">
        <v>403</v>
      </c>
      <c r="D28" s="5" t="s">
        <v>36</v>
      </c>
      <c r="E28" s="6">
        <v>133.87499999999997</v>
      </c>
      <c r="F28" s="67">
        <v>26.58</v>
      </c>
      <c r="G28" s="7">
        <f t="shared" si="4"/>
        <v>3558.3974999999991</v>
      </c>
      <c r="H28" s="1" t="s">
        <v>12</v>
      </c>
      <c r="I28" s="61">
        <f t="shared" si="1"/>
        <v>40.162499999999987</v>
      </c>
      <c r="J28">
        <v>1.2749999999999999</v>
      </c>
      <c r="K28">
        <f t="shared" si="2"/>
        <v>170.69062499999995</v>
      </c>
    </row>
    <row r="29" spans="1:11" ht="60" x14ac:dyDescent="0.2">
      <c r="A29" s="3" t="s">
        <v>39</v>
      </c>
      <c r="B29" s="3">
        <f t="shared" si="5"/>
        <v>21</v>
      </c>
      <c r="C29" s="4" t="s">
        <v>40</v>
      </c>
      <c r="D29" s="5" t="s">
        <v>11</v>
      </c>
      <c r="E29" s="6">
        <v>19.124999999999996</v>
      </c>
      <c r="F29" s="67">
        <v>109.37</v>
      </c>
      <c r="G29" s="7">
        <f t="shared" si="4"/>
        <v>2091.7012499999996</v>
      </c>
      <c r="H29" s="1" t="s">
        <v>12</v>
      </c>
      <c r="I29" s="61">
        <f t="shared" si="1"/>
        <v>5.7374999999999989</v>
      </c>
      <c r="J29">
        <v>1.2749999999999999</v>
      </c>
      <c r="K29">
        <f t="shared" si="2"/>
        <v>24.384374999999995</v>
      </c>
    </row>
    <row r="30" spans="1:11" ht="45" x14ac:dyDescent="0.2">
      <c r="A30" s="3" t="s">
        <v>405</v>
      </c>
      <c r="B30" s="3">
        <f t="shared" si="5"/>
        <v>22</v>
      </c>
      <c r="C30" s="4" t="s">
        <v>407</v>
      </c>
      <c r="D30" s="5" t="s">
        <v>36</v>
      </c>
      <c r="E30" s="6">
        <v>7.5</v>
      </c>
      <c r="F30" s="69">
        <f>326.58+213.17</f>
        <v>539.75</v>
      </c>
      <c r="G30" s="7">
        <f t="shared" si="4"/>
        <v>4048.125</v>
      </c>
      <c r="H30" s="1">
        <v>394.96</v>
      </c>
      <c r="I30" s="61">
        <f t="shared" si="1"/>
        <v>2.25</v>
      </c>
      <c r="J30">
        <v>1.2749999999999999</v>
      </c>
      <c r="K30">
        <f t="shared" si="2"/>
        <v>9.5625</v>
      </c>
    </row>
    <row r="31" spans="1:11" ht="45" x14ac:dyDescent="0.2">
      <c r="A31" s="3" t="s">
        <v>406</v>
      </c>
      <c r="B31" s="3">
        <f t="shared" si="5"/>
        <v>23</v>
      </c>
      <c r="C31" s="4" t="s">
        <v>408</v>
      </c>
      <c r="D31" s="5" t="s">
        <v>36</v>
      </c>
      <c r="E31" s="6">
        <v>3</v>
      </c>
      <c r="F31" s="69">
        <f>353.84+223.19</f>
        <v>577.03</v>
      </c>
      <c r="G31" s="7">
        <f t="shared" si="4"/>
        <v>1731.09</v>
      </c>
      <c r="H31" s="1">
        <v>398.15</v>
      </c>
      <c r="I31" s="61">
        <f t="shared" si="1"/>
        <v>0.89999999999999991</v>
      </c>
      <c r="J31">
        <v>1.2749999999999999</v>
      </c>
      <c r="K31">
        <f t="shared" si="2"/>
        <v>3.8249999999999997</v>
      </c>
    </row>
    <row r="32" spans="1:11" ht="45" x14ac:dyDescent="0.2">
      <c r="A32" s="3" t="s">
        <v>409</v>
      </c>
      <c r="B32" s="3">
        <f t="shared" si="5"/>
        <v>24</v>
      </c>
      <c r="C32" s="4" t="s">
        <v>46</v>
      </c>
      <c r="D32" s="5" t="s">
        <v>36</v>
      </c>
      <c r="E32" s="6">
        <v>7.5</v>
      </c>
      <c r="F32" s="69">
        <f>348.78+233.23</f>
        <v>582.01</v>
      </c>
      <c r="G32" s="7">
        <f t="shared" si="4"/>
        <v>4365.0749999999998</v>
      </c>
      <c r="H32" s="1">
        <v>401.72</v>
      </c>
      <c r="I32" s="61">
        <f t="shared" si="1"/>
        <v>2.25</v>
      </c>
      <c r="J32">
        <v>1.2749999999999999</v>
      </c>
      <c r="K32">
        <f t="shared" si="2"/>
        <v>9.5625</v>
      </c>
    </row>
    <row r="33" spans="1:11" ht="45" x14ac:dyDescent="0.2">
      <c r="A33" s="3" t="s">
        <v>410</v>
      </c>
      <c r="B33" s="3">
        <f t="shared" si="5"/>
        <v>25</v>
      </c>
      <c r="C33" s="4" t="s">
        <v>48</v>
      </c>
      <c r="D33" s="5" t="s">
        <v>36</v>
      </c>
      <c r="E33" s="6">
        <v>3.5999999999999996</v>
      </c>
      <c r="F33" s="69">
        <f>365.66+243.23</f>
        <v>608.89</v>
      </c>
      <c r="G33" s="7">
        <f t="shared" si="4"/>
        <v>2192.0039999999999</v>
      </c>
      <c r="H33" s="1">
        <v>425.27</v>
      </c>
      <c r="I33" s="61">
        <f t="shared" si="1"/>
        <v>1.0799999999999998</v>
      </c>
      <c r="J33">
        <v>1.2749999999999999</v>
      </c>
      <c r="K33">
        <f t="shared" si="2"/>
        <v>4.589999999999999</v>
      </c>
    </row>
    <row r="34" spans="1:11" ht="30" x14ac:dyDescent="0.2">
      <c r="A34" s="3">
        <v>91341</v>
      </c>
      <c r="B34" s="3">
        <f t="shared" si="5"/>
        <v>26</v>
      </c>
      <c r="C34" s="4" t="s">
        <v>53</v>
      </c>
      <c r="D34" s="5" t="s">
        <v>11</v>
      </c>
      <c r="E34" s="6">
        <v>3.0599999999999996</v>
      </c>
      <c r="F34" s="69">
        <v>396.86</v>
      </c>
      <c r="G34" s="7">
        <f t="shared" si="4"/>
        <v>1214.3915999999999</v>
      </c>
      <c r="H34" s="1">
        <v>582.79999999999995</v>
      </c>
      <c r="I34" s="61">
        <f t="shared" si="1"/>
        <v>0.91799999999999982</v>
      </c>
      <c r="J34">
        <v>1.2749999999999999</v>
      </c>
      <c r="K34">
        <f t="shared" si="2"/>
        <v>3.9014999999999991</v>
      </c>
    </row>
    <row r="35" spans="1:11" ht="30" x14ac:dyDescent="0.2">
      <c r="A35" s="3">
        <v>91306</v>
      </c>
      <c r="B35" s="3">
        <f t="shared" si="5"/>
        <v>27</v>
      </c>
      <c r="C35" s="4" t="s">
        <v>411</v>
      </c>
      <c r="D35" s="5" t="s">
        <v>36</v>
      </c>
      <c r="E35" s="6">
        <v>3.3</v>
      </c>
      <c r="F35" s="69">
        <v>70.38</v>
      </c>
      <c r="G35" s="7">
        <f t="shared" si="4"/>
        <v>232.25399999999996</v>
      </c>
      <c r="H35" s="11">
        <v>192.83</v>
      </c>
      <c r="I35" s="61">
        <f t="shared" si="1"/>
        <v>0.98999999999999988</v>
      </c>
      <c r="J35">
        <v>1.2749999999999999</v>
      </c>
      <c r="K35">
        <f t="shared" si="2"/>
        <v>4.2074999999999996</v>
      </c>
    </row>
    <row r="36" spans="1:11" ht="45" x14ac:dyDescent="0.2">
      <c r="A36" s="3" t="s">
        <v>61</v>
      </c>
      <c r="B36" s="3">
        <f t="shared" si="5"/>
        <v>28</v>
      </c>
      <c r="C36" s="4" t="s">
        <v>62</v>
      </c>
      <c r="D36" s="5" t="s">
        <v>11</v>
      </c>
      <c r="E36" s="6">
        <v>5.7374999999999998</v>
      </c>
      <c r="F36" s="69">
        <v>252.92</v>
      </c>
      <c r="G36" s="7">
        <f t="shared" si="4"/>
        <v>1451.1284999999998</v>
      </c>
      <c r="H36" s="11">
        <v>237.86</v>
      </c>
      <c r="I36" s="61">
        <f t="shared" si="1"/>
        <v>1.7212499999999999</v>
      </c>
      <c r="J36">
        <v>1.2749999999999999</v>
      </c>
      <c r="K36">
        <f t="shared" si="2"/>
        <v>7.3153124999999992</v>
      </c>
    </row>
    <row r="37" spans="1:11" ht="60" x14ac:dyDescent="0.2">
      <c r="A37" s="3">
        <v>84885</v>
      </c>
      <c r="B37" s="3">
        <f t="shared" si="5"/>
        <v>29</v>
      </c>
      <c r="C37" s="4" t="s">
        <v>64</v>
      </c>
      <c r="D37" s="5" t="s">
        <v>36</v>
      </c>
      <c r="E37" s="6">
        <v>6</v>
      </c>
      <c r="F37" s="67">
        <v>539.37</v>
      </c>
      <c r="G37" s="7">
        <f t="shared" si="4"/>
        <v>3236.2200000000003</v>
      </c>
      <c r="H37" s="1" t="s">
        <v>12</v>
      </c>
      <c r="I37" s="61">
        <f t="shared" si="1"/>
        <v>1.7999999999999998</v>
      </c>
      <c r="J37">
        <v>1.2749999999999999</v>
      </c>
      <c r="K37">
        <f t="shared" si="2"/>
        <v>7.6499999999999995</v>
      </c>
    </row>
    <row r="38" spans="1:11" ht="60" x14ac:dyDescent="0.2">
      <c r="A38" s="3">
        <v>94579</v>
      </c>
      <c r="B38" s="3">
        <f t="shared" si="5"/>
        <v>30</v>
      </c>
      <c r="C38" s="4" t="s">
        <v>70</v>
      </c>
      <c r="D38" s="5" t="s">
        <v>11</v>
      </c>
      <c r="E38" s="6">
        <v>5.7374999999999998</v>
      </c>
      <c r="F38" s="67">
        <v>318.63</v>
      </c>
      <c r="G38" s="7">
        <f t="shared" si="4"/>
        <v>1828.139625</v>
      </c>
      <c r="H38" s="11" t="s">
        <v>71</v>
      </c>
      <c r="I38" s="61">
        <f t="shared" si="1"/>
        <v>1.7212499999999999</v>
      </c>
      <c r="J38">
        <v>1.2749999999999999</v>
      </c>
      <c r="K38">
        <f t="shared" si="2"/>
        <v>7.3153124999999992</v>
      </c>
    </row>
    <row r="39" spans="1:11" ht="30" x14ac:dyDescent="0.2">
      <c r="A39" s="20" t="s">
        <v>72</v>
      </c>
      <c r="B39" s="3">
        <f t="shared" si="5"/>
        <v>31</v>
      </c>
      <c r="C39" s="21" t="s">
        <v>73</v>
      </c>
      <c r="D39" s="3" t="s">
        <v>11</v>
      </c>
      <c r="E39" s="6">
        <v>15.299999999999999</v>
      </c>
      <c r="F39" s="70">
        <v>237.77</v>
      </c>
      <c r="G39" s="7">
        <f t="shared" si="4"/>
        <v>3637.8809999999999</v>
      </c>
      <c r="H39" s="19"/>
      <c r="I39" s="61">
        <f t="shared" si="1"/>
        <v>4.59</v>
      </c>
      <c r="J39">
        <v>1.2749999999999999</v>
      </c>
      <c r="K39">
        <f t="shared" si="2"/>
        <v>19.507499999999997</v>
      </c>
    </row>
    <row r="40" spans="1:11" ht="15" x14ac:dyDescent="0.2">
      <c r="A40" s="20">
        <v>97645</v>
      </c>
      <c r="B40" s="3">
        <f t="shared" si="5"/>
        <v>32</v>
      </c>
      <c r="C40" s="21" t="s">
        <v>74</v>
      </c>
      <c r="D40" s="3" t="s">
        <v>11</v>
      </c>
      <c r="E40" s="6">
        <v>344.25</v>
      </c>
      <c r="F40" s="70">
        <v>16.489999999999998</v>
      </c>
      <c r="G40" s="7">
        <f t="shared" si="4"/>
        <v>5676.6824999999999</v>
      </c>
      <c r="H40" s="19"/>
      <c r="I40" s="61">
        <f t="shared" si="1"/>
        <v>103.27499999999999</v>
      </c>
      <c r="J40">
        <v>1.2749999999999999</v>
      </c>
      <c r="K40">
        <f t="shared" si="2"/>
        <v>438.91874999999999</v>
      </c>
    </row>
    <row r="41" spans="1:11" ht="30" x14ac:dyDescent="0.2">
      <c r="A41" s="13">
        <v>85005</v>
      </c>
      <c r="B41" s="3">
        <f t="shared" si="5"/>
        <v>33</v>
      </c>
      <c r="C41" s="21" t="s">
        <v>75</v>
      </c>
      <c r="D41" s="3" t="s">
        <v>11</v>
      </c>
      <c r="E41" s="6">
        <v>11.475</v>
      </c>
      <c r="F41" s="71">
        <v>390.61</v>
      </c>
      <c r="G41" s="7">
        <f t="shared" si="4"/>
        <v>4482.2497499999999</v>
      </c>
      <c r="H41" s="19"/>
      <c r="I41" s="61">
        <f t="shared" si="1"/>
        <v>3.4424999999999999</v>
      </c>
      <c r="J41">
        <v>1.2749999999999999</v>
      </c>
      <c r="K41">
        <f t="shared" si="2"/>
        <v>14.630624999999998</v>
      </c>
    </row>
    <row r="42" spans="1:11" ht="15.75" customHeight="1" x14ac:dyDescent="0.2">
      <c r="A42" s="85" t="s">
        <v>379</v>
      </c>
      <c r="B42" s="85"/>
      <c r="C42" s="85"/>
      <c r="D42" s="85"/>
      <c r="E42" s="85"/>
      <c r="F42" s="85"/>
      <c r="G42" s="51">
        <f>SUM(G19:G41)</f>
        <v>105581.85172499997</v>
      </c>
      <c r="H42"/>
      <c r="I42" s="61">
        <f t="shared" si="1"/>
        <v>0</v>
      </c>
      <c r="J42">
        <v>1.2749999999999999</v>
      </c>
      <c r="K42">
        <f t="shared" si="2"/>
        <v>0</v>
      </c>
    </row>
    <row r="43" spans="1:11" ht="15.75" x14ac:dyDescent="0.2">
      <c r="A43" s="88" t="s">
        <v>76</v>
      </c>
      <c r="B43" s="88"/>
      <c r="C43" s="88"/>
      <c r="D43" s="88"/>
      <c r="E43" s="88"/>
      <c r="F43" s="88"/>
      <c r="G43" s="88"/>
      <c r="H43"/>
      <c r="I43" s="61">
        <f t="shared" si="1"/>
        <v>0</v>
      </c>
      <c r="J43">
        <v>1.2749999999999999</v>
      </c>
      <c r="K43">
        <f t="shared" si="2"/>
        <v>0</v>
      </c>
    </row>
    <row r="44" spans="1:11" ht="30" x14ac:dyDescent="0.2">
      <c r="A44" s="3" t="s">
        <v>80</v>
      </c>
      <c r="B44" s="3">
        <f>B41+1</f>
        <v>34</v>
      </c>
      <c r="C44" s="4" t="s">
        <v>81</v>
      </c>
      <c r="D44" s="5" t="s">
        <v>11</v>
      </c>
      <c r="E44" s="24">
        <v>15.299999999999999</v>
      </c>
      <c r="F44" s="72">
        <v>108.36</v>
      </c>
      <c r="G44" s="7">
        <f t="shared" ref="G44:G49" si="6">E44*F44</f>
        <v>1657.9079999999999</v>
      </c>
      <c r="H44" s="1" t="s">
        <v>12</v>
      </c>
      <c r="I44" s="61">
        <f t="shared" si="1"/>
        <v>4.59</v>
      </c>
      <c r="J44">
        <v>1.2749999999999999</v>
      </c>
      <c r="K44">
        <f t="shared" si="2"/>
        <v>19.507499999999997</v>
      </c>
    </row>
    <row r="45" spans="1:11" ht="15" x14ac:dyDescent="0.2">
      <c r="A45" s="3" t="s">
        <v>82</v>
      </c>
      <c r="B45" s="3">
        <f t="shared" ref="B45:B49" si="7">B44+1</f>
        <v>35</v>
      </c>
      <c r="C45" s="4" t="s">
        <v>83</v>
      </c>
      <c r="D45" s="5" t="s">
        <v>77</v>
      </c>
      <c r="E45" s="24">
        <v>34.424999999999997</v>
      </c>
      <c r="F45" s="72">
        <v>432.74</v>
      </c>
      <c r="G45" s="7">
        <f t="shared" si="6"/>
        <v>14897.074499999999</v>
      </c>
      <c r="H45" s="1" t="s">
        <v>12</v>
      </c>
      <c r="I45" s="61">
        <f t="shared" si="1"/>
        <v>10.327499999999999</v>
      </c>
      <c r="J45">
        <v>1.2749999999999999</v>
      </c>
      <c r="K45">
        <f t="shared" si="2"/>
        <v>43.891874999999992</v>
      </c>
    </row>
    <row r="46" spans="1:11" ht="60" x14ac:dyDescent="0.2">
      <c r="A46" s="3">
        <v>87456</v>
      </c>
      <c r="B46" s="3">
        <f t="shared" si="7"/>
        <v>36</v>
      </c>
      <c r="C46" s="4" t="s">
        <v>84</v>
      </c>
      <c r="D46" s="5" t="s">
        <v>11</v>
      </c>
      <c r="E46" s="24">
        <v>133.87499999999997</v>
      </c>
      <c r="F46" s="72">
        <v>54.59</v>
      </c>
      <c r="G46" s="7">
        <f t="shared" si="6"/>
        <v>7308.236249999999</v>
      </c>
      <c r="H46" s="1" t="s">
        <v>12</v>
      </c>
      <c r="I46" s="61">
        <f t="shared" si="1"/>
        <v>40.162499999999987</v>
      </c>
      <c r="J46">
        <v>1.2749999999999999</v>
      </c>
      <c r="K46">
        <f t="shared" si="2"/>
        <v>170.69062499999995</v>
      </c>
    </row>
    <row r="47" spans="1:11" ht="30" x14ac:dyDescent="0.2">
      <c r="A47" s="3">
        <v>86889</v>
      </c>
      <c r="B47" s="3">
        <f t="shared" si="7"/>
        <v>37</v>
      </c>
      <c r="C47" s="4" t="s">
        <v>85</v>
      </c>
      <c r="D47" s="5" t="s">
        <v>86</v>
      </c>
      <c r="E47" s="6">
        <v>19.124999999999996</v>
      </c>
      <c r="F47" s="67">
        <v>556.37</v>
      </c>
      <c r="G47" s="7">
        <f t="shared" si="6"/>
        <v>10640.576249999998</v>
      </c>
      <c r="H47" s="1" t="s">
        <v>12</v>
      </c>
      <c r="I47" s="61">
        <f t="shared" si="1"/>
        <v>5.7374999999999989</v>
      </c>
      <c r="J47">
        <v>1.2749999999999999</v>
      </c>
      <c r="K47">
        <f t="shared" si="2"/>
        <v>24.384374999999995</v>
      </c>
    </row>
    <row r="48" spans="1:11" ht="30" x14ac:dyDescent="0.2">
      <c r="A48" s="3">
        <v>86895</v>
      </c>
      <c r="B48" s="3">
        <f t="shared" si="7"/>
        <v>38</v>
      </c>
      <c r="C48" s="4" t="s">
        <v>87</v>
      </c>
      <c r="D48" s="5" t="s">
        <v>11</v>
      </c>
      <c r="E48" s="6">
        <v>19.124999999999996</v>
      </c>
      <c r="F48" s="67">
        <v>273.61</v>
      </c>
      <c r="G48" s="7">
        <f t="shared" si="6"/>
        <v>5232.7912499999993</v>
      </c>
      <c r="H48" s="1" t="s">
        <v>12</v>
      </c>
      <c r="I48" s="61">
        <f t="shared" si="1"/>
        <v>5.7374999999999989</v>
      </c>
      <c r="J48">
        <v>1.2749999999999999</v>
      </c>
      <c r="K48">
        <f t="shared" si="2"/>
        <v>24.384374999999995</v>
      </c>
    </row>
    <row r="49" spans="1:11" ht="30" x14ac:dyDescent="0.2">
      <c r="A49" s="3">
        <v>86957</v>
      </c>
      <c r="B49" s="3">
        <f t="shared" si="7"/>
        <v>39</v>
      </c>
      <c r="C49" s="4" t="s">
        <v>88</v>
      </c>
      <c r="D49" s="5" t="s">
        <v>36</v>
      </c>
      <c r="E49" s="6">
        <v>150</v>
      </c>
      <c r="F49" s="67">
        <v>18.440000000000001</v>
      </c>
      <c r="G49" s="7">
        <f t="shared" si="6"/>
        <v>2766</v>
      </c>
      <c r="H49" s="1" t="s">
        <v>12</v>
      </c>
      <c r="I49" s="61">
        <f t="shared" si="1"/>
        <v>45</v>
      </c>
      <c r="J49">
        <v>1.2749999999999999</v>
      </c>
      <c r="K49">
        <f t="shared" si="2"/>
        <v>191.25</v>
      </c>
    </row>
    <row r="50" spans="1:11" ht="15.75" customHeight="1" x14ac:dyDescent="0.2">
      <c r="A50" s="92" t="s">
        <v>89</v>
      </c>
      <c r="B50" s="92"/>
      <c r="C50" s="92"/>
      <c r="D50" s="92"/>
      <c r="E50" s="92"/>
      <c r="F50" s="92"/>
      <c r="G50" s="15">
        <f>SUM(G44:G49)</f>
        <v>42502.58625</v>
      </c>
      <c r="H50"/>
      <c r="I50" s="61">
        <f t="shared" si="1"/>
        <v>0</v>
      </c>
      <c r="J50">
        <v>1.2749999999999999</v>
      </c>
      <c r="K50">
        <f t="shared" si="2"/>
        <v>0</v>
      </c>
    </row>
    <row r="51" spans="1:11" ht="15.75" x14ac:dyDescent="0.2">
      <c r="A51" s="88" t="s">
        <v>90</v>
      </c>
      <c r="B51" s="88"/>
      <c r="C51" s="88"/>
      <c r="D51" s="88"/>
      <c r="E51" s="88"/>
      <c r="F51" s="88"/>
      <c r="G51" s="88"/>
      <c r="H51"/>
      <c r="I51" s="61">
        <f t="shared" si="1"/>
        <v>0</v>
      </c>
      <c r="J51">
        <v>1.2749999999999999</v>
      </c>
      <c r="K51">
        <f t="shared" si="2"/>
        <v>0</v>
      </c>
    </row>
    <row r="52" spans="1:11" ht="15" x14ac:dyDescent="0.2">
      <c r="A52" s="3">
        <v>72278</v>
      </c>
      <c r="B52" s="3">
        <f>B49+1</f>
        <v>40</v>
      </c>
      <c r="C52" s="21" t="s">
        <v>107</v>
      </c>
      <c r="D52" s="3" t="s">
        <v>7</v>
      </c>
      <c r="E52" s="23">
        <v>270</v>
      </c>
      <c r="F52" s="73">
        <v>84.58</v>
      </c>
      <c r="G52" s="7">
        <f t="shared" ref="G52:G115" si="8">E52*F52</f>
        <v>22836.6</v>
      </c>
      <c r="H52"/>
      <c r="I52" s="61">
        <f t="shared" si="1"/>
        <v>81</v>
      </c>
      <c r="J52">
        <v>1.2749999999999999</v>
      </c>
      <c r="K52">
        <f t="shared" si="2"/>
        <v>344.25</v>
      </c>
    </row>
    <row r="53" spans="1:11" ht="30" x14ac:dyDescent="0.2">
      <c r="A53" s="3" t="s">
        <v>91</v>
      </c>
      <c r="B53" s="3">
        <f t="shared" ref="B53:B116" si="9">B52+1</f>
        <v>41</v>
      </c>
      <c r="C53" s="21" t="s">
        <v>92</v>
      </c>
      <c r="D53" s="3" t="s">
        <v>7</v>
      </c>
      <c r="E53" s="23">
        <v>19.5</v>
      </c>
      <c r="F53" s="73">
        <v>44.16</v>
      </c>
      <c r="G53" s="7">
        <f t="shared" si="8"/>
        <v>861.11999999999989</v>
      </c>
      <c r="H53"/>
      <c r="I53" s="61">
        <f t="shared" si="1"/>
        <v>5.85</v>
      </c>
      <c r="J53">
        <v>1.2749999999999999</v>
      </c>
      <c r="K53">
        <f t="shared" si="2"/>
        <v>24.862499999999997</v>
      </c>
    </row>
    <row r="54" spans="1:11" ht="30" x14ac:dyDescent="0.2">
      <c r="A54" s="3" t="s">
        <v>93</v>
      </c>
      <c r="B54" s="3">
        <f t="shared" si="9"/>
        <v>42</v>
      </c>
      <c r="C54" s="21" t="s">
        <v>94</v>
      </c>
      <c r="D54" s="3" t="s">
        <v>7</v>
      </c>
      <c r="E54" s="23">
        <v>19.5</v>
      </c>
      <c r="F54" s="73">
        <v>50.53</v>
      </c>
      <c r="G54" s="7">
        <f t="shared" si="8"/>
        <v>985.33500000000004</v>
      </c>
      <c r="H54"/>
      <c r="I54" s="61">
        <f t="shared" si="1"/>
        <v>5.85</v>
      </c>
      <c r="J54">
        <v>1.2749999999999999</v>
      </c>
      <c r="K54">
        <f t="shared" si="2"/>
        <v>24.862499999999997</v>
      </c>
    </row>
    <row r="55" spans="1:11" ht="30" x14ac:dyDescent="0.2">
      <c r="A55" s="3" t="s">
        <v>95</v>
      </c>
      <c r="B55" s="3">
        <f t="shared" si="9"/>
        <v>43</v>
      </c>
      <c r="C55" s="21" t="s">
        <v>96</v>
      </c>
      <c r="D55" s="3" t="s">
        <v>7</v>
      </c>
      <c r="E55" s="23">
        <v>19.5</v>
      </c>
      <c r="F55" s="73">
        <v>58.35</v>
      </c>
      <c r="G55" s="7">
        <f t="shared" si="8"/>
        <v>1137.825</v>
      </c>
      <c r="H55"/>
      <c r="I55" s="61">
        <f t="shared" si="1"/>
        <v>5.85</v>
      </c>
      <c r="J55">
        <v>1.2749999999999999</v>
      </c>
      <c r="K55">
        <f t="shared" si="2"/>
        <v>24.862499999999997</v>
      </c>
    </row>
    <row r="56" spans="1:11" ht="60" x14ac:dyDescent="0.2">
      <c r="A56" s="3" t="s">
        <v>97</v>
      </c>
      <c r="B56" s="3">
        <f t="shared" si="9"/>
        <v>44</v>
      </c>
      <c r="C56" s="21" t="s">
        <v>98</v>
      </c>
      <c r="D56" s="3" t="s">
        <v>7</v>
      </c>
      <c r="E56" s="23">
        <v>9</v>
      </c>
      <c r="F56" s="73">
        <v>129.02000000000001</v>
      </c>
      <c r="G56" s="7">
        <f t="shared" si="8"/>
        <v>1161.18</v>
      </c>
      <c r="H56"/>
      <c r="I56" s="61">
        <f t="shared" si="1"/>
        <v>2.6999999999999997</v>
      </c>
      <c r="J56">
        <v>1.2749999999999999</v>
      </c>
      <c r="K56">
        <f t="shared" si="2"/>
        <v>11.475</v>
      </c>
    </row>
    <row r="57" spans="1:11" ht="30" x14ac:dyDescent="0.2">
      <c r="A57" s="3" t="s">
        <v>99</v>
      </c>
      <c r="B57" s="3">
        <f t="shared" si="9"/>
        <v>45</v>
      </c>
      <c r="C57" s="21" t="s">
        <v>100</v>
      </c>
      <c r="D57" s="3" t="s">
        <v>7</v>
      </c>
      <c r="E57" s="23">
        <v>19.5</v>
      </c>
      <c r="F57" s="73">
        <v>282.77999999999997</v>
      </c>
      <c r="G57" s="7">
        <f t="shared" si="8"/>
        <v>5514.2099999999991</v>
      </c>
      <c r="H57"/>
      <c r="I57" s="61">
        <f t="shared" si="1"/>
        <v>5.85</v>
      </c>
      <c r="J57">
        <v>1.2749999999999999</v>
      </c>
      <c r="K57">
        <f t="shared" si="2"/>
        <v>24.862499999999997</v>
      </c>
    </row>
    <row r="58" spans="1:11" ht="30" x14ac:dyDescent="0.2">
      <c r="A58" s="3">
        <v>83399</v>
      </c>
      <c r="B58" s="3">
        <f t="shared" si="9"/>
        <v>46</v>
      </c>
      <c r="C58" s="21" t="s">
        <v>101</v>
      </c>
      <c r="D58" s="3" t="s">
        <v>7</v>
      </c>
      <c r="E58" s="23">
        <v>31.5</v>
      </c>
      <c r="F58" s="73">
        <v>30.42</v>
      </c>
      <c r="G58" s="7">
        <f t="shared" si="8"/>
        <v>958.23</v>
      </c>
      <c r="H58"/>
      <c r="I58" s="61">
        <f t="shared" si="1"/>
        <v>9.4499999999999993</v>
      </c>
      <c r="J58">
        <v>1.2749999999999999</v>
      </c>
      <c r="K58">
        <f t="shared" si="2"/>
        <v>40.162499999999994</v>
      </c>
    </row>
    <row r="59" spans="1:11" ht="45" x14ac:dyDescent="0.2">
      <c r="A59" s="3">
        <v>83400</v>
      </c>
      <c r="B59" s="3">
        <f t="shared" si="9"/>
        <v>47</v>
      </c>
      <c r="C59" s="21" t="s">
        <v>102</v>
      </c>
      <c r="D59" s="3" t="s">
        <v>7</v>
      </c>
      <c r="E59" s="23">
        <v>9</v>
      </c>
      <c r="F59" s="73">
        <v>87.5</v>
      </c>
      <c r="G59" s="7">
        <f t="shared" si="8"/>
        <v>787.5</v>
      </c>
      <c r="H59"/>
      <c r="I59" s="61">
        <f t="shared" si="1"/>
        <v>2.6999999999999997</v>
      </c>
      <c r="J59">
        <v>1.2749999999999999</v>
      </c>
      <c r="K59">
        <f t="shared" si="2"/>
        <v>11.475</v>
      </c>
    </row>
    <row r="60" spans="1:11" ht="30" x14ac:dyDescent="0.2">
      <c r="A60" s="3">
        <v>83478</v>
      </c>
      <c r="B60" s="3">
        <f t="shared" si="9"/>
        <v>48</v>
      </c>
      <c r="C60" s="21" t="s">
        <v>103</v>
      </c>
      <c r="D60" s="3" t="s">
        <v>7</v>
      </c>
      <c r="E60" s="23">
        <v>9</v>
      </c>
      <c r="F60" s="73">
        <v>285.25</v>
      </c>
      <c r="G60" s="7">
        <f t="shared" si="8"/>
        <v>2567.25</v>
      </c>
      <c r="H60"/>
      <c r="I60" s="61">
        <f t="shared" si="1"/>
        <v>2.6999999999999997</v>
      </c>
      <c r="J60">
        <v>1.2749999999999999</v>
      </c>
      <c r="K60">
        <f t="shared" si="2"/>
        <v>11.475</v>
      </c>
    </row>
    <row r="61" spans="1:11" ht="30" x14ac:dyDescent="0.2">
      <c r="A61" s="3">
        <v>83479</v>
      </c>
      <c r="B61" s="3">
        <f t="shared" si="9"/>
        <v>49</v>
      </c>
      <c r="C61" s="21" t="s">
        <v>104</v>
      </c>
      <c r="D61" s="3" t="s">
        <v>7</v>
      </c>
      <c r="E61" s="23">
        <v>9</v>
      </c>
      <c r="F61" s="73">
        <v>113.08</v>
      </c>
      <c r="G61" s="7">
        <f t="shared" si="8"/>
        <v>1017.72</v>
      </c>
      <c r="H61"/>
      <c r="I61" s="61">
        <f t="shared" si="1"/>
        <v>2.6999999999999997</v>
      </c>
      <c r="J61">
        <v>1.2749999999999999</v>
      </c>
      <c r="K61">
        <f t="shared" si="2"/>
        <v>11.475</v>
      </c>
    </row>
    <row r="62" spans="1:11" ht="30" x14ac:dyDescent="0.2">
      <c r="A62" s="3">
        <v>83480</v>
      </c>
      <c r="B62" s="3">
        <f t="shared" si="9"/>
        <v>50</v>
      </c>
      <c r="C62" s="21" t="s">
        <v>105</v>
      </c>
      <c r="D62" s="3" t="s">
        <v>7</v>
      </c>
      <c r="E62" s="23">
        <v>9</v>
      </c>
      <c r="F62" s="73">
        <v>87.01</v>
      </c>
      <c r="G62" s="7">
        <f t="shared" si="8"/>
        <v>783.09</v>
      </c>
      <c r="H62"/>
      <c r="I62" s="61">
        <f t="shared" si="1"/>
        <v>2.6999999999999997</v>
      </c>
      <c r="J62">
        <v>1.2749999999999999</v>
      </c>
      <c r="K62">
        <f t="shared" si="2"/>
        <v>11.475</v>
      </c>
    </row>
    <row r="63" spans="1:11" ht="30" x14ac:dyDescent="0.2">
      <c r="A63" s="3">
        <v>83481</v>
      </c>
      <c r="B63" s="3">
        <f t="shared" si="9"/>
        <v>51</v>
      </c>
      <c r="C63" s="21" t="s">
        <v>106</v>
      </c>
      <c r="D63" s="3" t="s">
        <v>7</v>
      </c>
      <c r="E63" s="23">
        <v>9</v>
      </c>
      <c r="F63" s="73">
        <v>99.1</v>
      </c>
      <c r="G63" s="7">
        <f t="shared" si="8"/>
        <v>891.9</v>
      </c>
      <c r="H63"/>
      <c r="I63" s="61">
        <f t="shared" si="1"/>
        <v>2.6999999999999997</v>
      </c>
      <c r="J63">
        <v>1.2749999999999999</v>
      </c>
      <c r="K63">
        <f t="shared" si="2"/>
        <v>11.475</v>
      </c>
    </row>
    <row r="64" spans="1:11" ht="30" x14ac:dyDescent="0.2">
      <c r="A64" s="3">
        <v>83391</v>
      </c>
      <c r="B64" s="3">
        <f t="shared" si="9"/>
        <v>52</v>
      </c>
      <c r="C64" s="21" t="s">
        <v>108</v>
      </c>
      <c r="D64" s="3" t="s">
        <v>7</v>
      </c>
      <c r="E64" s="23">
        <v>360</v>
      </c>
      <c r="F64" s="73">
        <v>29.45</v>
      </c>
      <c r="G64" s="7">
        <f t="shared" si="8"/>
        <v>10602</v>
      </c>
      <c r="H64"/>
      <c r="I64" s="61">
        <f t="shared" si="1"/>
        <v>108</v>
      </c>
      <c r="J64">
        <v>1.2749999999999999</v>
      </c>
      <c r="K64">
        <f t="shared" si="2"/>
        <v>458.99999999999994</v>
      </c>
    </row>
    <row r="65" spans="1:11" ht="30" x14ac:dyDescent="0.2">
      <c r="A65" s="3">
        <v>83393</v>
      </c>
      <c r="B65" s="3">
        <f t="shared" si="9"/>
        <v>53</v>
      </c>
      <c r="C65" s="21" t="s">
        <v>109</v>
      </c>
      <c r="D65" s="3" t="s">
        <v>7</v>
      </c>
      <c r="E65" s="23">
        <v>360</v>
      </c>
      <c r="F65" s="73">
        <v>27.71</v>
      </c>
      <c r="G65" s="7">
        <f t="shared" si="8"/>
        <v>9975.6</v>
      </c>
      <c r="H65"/>
      <c r="I65" s="61">
        <f t="shared" si="1"/>
        <v>108</v>
      </c>
      <c r="J65">
        <v>1.2749999999999999</v>
      </c>
      <c r="K65">
        <f t="shared" si="2"/>
        <v>458.99999999999994</v>
      </c>
    </row>
    <row r="66" spans="1:11" ht="30" x14ac:dyDescent="0.2">
      <c r="A66" s="3" t="s">
        <v>110</v>
      </c>
      <c r="B66" s="3">
        <f t="shared" si="9"/>
        <v>54</v>
      </c>
      <c r="C66" s="21" t="s">
        <v>111</v>
      </c>
      <c r="D66" s="3" t="s">
        <v>7</v>
      </c>
      <c r="E66" s="23">
        <v>4.5</v>
      </c>
      <c r="F66" s="73">
        <v>1126.97</v>
      </c>
      <c r="G66" s="7">
        <f t="shared" si="8"/>
        <v>5071.3649999999998</v>
      </c>
      <c r="H66"/>
      <c r="I66" s="61">
        <f t="shared" si="1"/>
        <v>1.3499999999999999</v>
      </c>
      <c r="J66">
        <v>1.2749999999999999</v>
      </c>
      <c r="K66">
        <f t="shared" si="2"/>
        <v>5.7374999999999998</v>
      </c>
    </row>
    <row r="67" spans="1:11" ht="30" x14ac:dyDescent="0.2">
      <c r="A67" s="3" t="s">
        <v>112</v>
      </c>
      <c r="B67" s="3">
        <f t="shared" si="9"/>
        <v>55</v>
      </c>
      <c r="C67" s="21" t="s">
        <v>113</v>
      </c>
      <c r="D67" s="3" t="s">
        <v>7</v>
      </c>
      <c r="E67" s="23">
        <v>4.5</v>
      </c>
      <c r="F67" s="73">
        <v>1161.77</v>
      </c>
      <c r="G67" s="7">
        <f t="shared" si="8"/>
        <v>5227.9650000000001</v>
      </c>
      <c r="H67"/>
      <c r="I67" s="61">
        <f t="shared" si="1"/>
        <v>1.3499999999999999</v>
      </c>
      <c r="J67">
        <v>1.2749999999999999</v>
      </c>
      <c r="K67">
        <f t="shared" si="2"/>
        <v>5.7374999999999998</v>
      </c>
    </row>
    <row r="68" spans="1:11" ht="30" x14ac:dyDescent="0.2">
      <c r="A68" s="3" t="s">
        <v>114</v>
      </c>
      <c r="B68" s="3">
        <f t="shared" si="9"/>
        <v>56</v>
      </c>
      <c r="C68" s="21" t="s">
        <v>115</v>
      </c>
      <c r="D68" s="3" t="s">
        <v>7</v>
      </c>
      <c r="E68" s="23">
        <v>4.5</v>
      </c>
      <c r="F68" s="73">
        <v>662.88</v>
      </c>
      <c r="G68" s="7">
        <f t="shared" si="8"/>
        <v>2982.96</v>
      </c>
      <c r="H68"/>
      <c r="I68" s="61">
        <f t="shared" si="1"/>
        <v>1.3499999999999999</v>
      </c>
      <c r="J68">
        <v>1.2749999999999999</v>
      </c>
      <c r="K68">
        <f t="shared" si="2"/>
        <v>5.7374999999999998</v>
      </c>
    </row>
    <row r="69" spans="1:11" ht="15" x14ac:dyDescent="0.2">
      <c r="A69" s="3">
        <v>83641</v>
      </c>
      <c r="B69" s="3">
        <f t="shared" si="9"/>
        <v>57</v>
      </c>
      <c r="C69" s="21" t="s">
        <v>116</v>
      </c>
      <c r="D69" s="3" t="s">
        <v>7</v>
      </c>
      <c r="E69" s="23">
        <v>15</v>
      </c>
      <c r="F69" s="73"/>
      <c r="G69" s="7">
        <f t="shared" si="8"/>
        <v>0</v>
      </c>
      <c r="H69"/>
      <c r="I69" s="61">
        <f t="shared" si="1"/>
        <v>4.5</v>
      </c>
      <c r="J69">
        <v>1.2749999999999999</v>
      </c>
      <c r="K69">
        <f t="shared" si="2"/>
        <v>19.125</v>
      </c>
    </row>
    <row r="70" spans="1:11" ht="30" x14ac:dyDescent="0.2">
      <c r="A70" s="3" t="s">
        <v>117</v>
      </c>
      <c r="B70" s="3">
        <f t="shared" si="9"/>
        <v>58</v>
      </c>
      <c r="C70" s="21" t="s">
        <v>118</v>
      </c>
      <c r="D70" s="3" t="s">
        <v>7</v>
      </c>
      <c r="E70" s="23">
        <v>2.1</v>
      </c>
      <c r="F70" s="73">
        <v>8345.5499999999993</v>
      </c>
      <c r="G70" s="7">
        <f t="shared" si="8"/>
        <v>17525.654999999999</v>
      </c>
      <c r="H70"/>
      <c r="I70" s="61">
        <f t="shared" si="1"/>
        <v>0.63</v>
      </c>
      <c r="J70">
        <v>1.2749999999999999</v>
      </c>
      <c r="K70">
        <f t="shared" si="2"/>
        <v>2.6774999999999998</v>
      </c>
    </row>
    <row r="71" spans="1:11" ht="30" x14ac:dyDescent="0.2">
      <c r="A71" s="3" t="s">
        <v>119</v>
      </c>
      <c r="B71" s="3">
        <f t="shared" si="9"/>
        <v>59</v>
      </c>
      <c r="C71" s="21" t="s">
        <v>120</v>
      </c>
      <c r="D71" s="3" t="s">
        <v>7</v>
      </c>
      <c r="E71" s="23">
        <v>2.1</v>
      </c>
      <c r="F71" s="73">
        <v>10521.11</v>
      </c>
      <c r="G71" s="7">
        <f t="shared" si="8"/>
        <v>22094.331000000002</v>
      </c>
      <c r="H71"/>
      <c r="I71" s="61">
        <f t="shared" si="1"/>
        <v>0.63</v>
      </c>
      <c r="J71">
        <v>1.2749999999999999</v>
      </c>
      <c r="K71">
        <f t="shared" si="2"/>
        <v>2.6774999999999998</v>
      </c>
    </row>
    <row r="72" spans="1:11" ht="30" x14ac:dyDescent="0.2">
      <c r="A72" s="3">
        <v>83488</v>
      </c>
      <c r="B72" s="3">
        <f t="shared" si="9"/>
        <v>60</v>
      </c>
      <c r="C72" s="21" t="s">
        <v>121</v>
      </c>
      <c r="D72" s="3" t="s">
        <v>7</v>
      </c>
      <c r="E72" s="23">
        <v>2.1</v>
      </c>
      <c r="F72" s="73"/>
      <c r="G72" s="7">
        <f t="shared" si="8"/>
        <v>0</v>
      </c>
      <c r="H72"/>
      <c r="I72" s="61">
        <f t="shared" ref="I72:I135" si="10">E72*0.3</f>
        <v>0.63</v>
      </c>
      <c r="J72">
        <v>1.2749999999999999</v>
      </c>
      <c r="K72">
        <f t="shared" ref="K72:K135" si="11">J72*E72</f>
        <v>2.6774999999999998</v>
      </c>
    </row>
    <row r="73" spans="1:11" ht="30" x14ac:dyDescent="0.2">
      <c r="A73" s="3">
        <v>83489</v>
      </c>
      <c r="B73" s="3">
        <f t="shared" si="9"/>
        <v>61</v>
      </c>
      <c r="C73" s="21" t="s">
        <v>122</v>
      </c>
      <c r="D73" s="3" t="s">
        <v>7</v>
      </c>
      <c r="E73" s="23">
        <v>2.1</v>
      </c>
      <c r="F73" s="73"/>
      <c r="G73" s="7">
        <f t="shared" si="8"/>
        <v>0</v>
      </c>
      <c r="H73"/>
      <c r="I73" s="61">
        <f t="shared" si="10"/>
        <v>0.63</v>
      </c>
      <c r="J73">
        <v>1.2749999999999999</v>
      </c>
      <c r="K73">
        <f t="shared" si="11"/>
        <v>2.6774999999999998</v>
      </c>
    </row>
    <row r="74" spans="1:11" ht="45" x14ac:dyDescent="0.2">
      <c r="A74" s="3" t="s">
        <v>123</v>
      </c>
      <c r="B74" s="3">
        <f t="shared" si="9"/>
        <v>62</v>
      </c>
      <c r="C74" s="21" t="s">
        <v>124</v>
      </c>
      <c r="D74" s="3" t="s">
        <v>7</v>
      </c>
      <c r="E74" s="23">
        <v>9</v>
      </c>
      <c r="F74" s="73">
        <v>332.42</v>
      </c>
      <c r="G74" s="7">
        <f t="shared" si="8"/>
        <v>2991.78</v>
      </c>
      <c r="H74"/>
      <c r="I74" s="61">
        <f t="shared" si="10"/>
        <v>2.6999999999999997</v>
      </c>
      <c r="J74">
        <v>1.2749999999999999</v>
      </c>
      <c r="K74">
        <f t="shared" si="11"/>
        <v>11.475</v>
      </c>
    </row>
    <row r="75" spans="1:11" ht="30" x14ac:dyDescent="0.2">
      <c r="A75" s="3" t="s">
        <v>125</v>
      </c>
      <c r="B75" s="3">
        <f t="shared" si="9"/>
        <v>63</v>
      </c>
      <c r="C75" s="21" t="s">
        <v>126</v>
      </c>
      <c r="D75" s="3" t="s">
        <v>7</v>
      </c>
      <c r="E75" s="23">
        <v>9</v>
      </c>
      <c r="F75" s="73">
        <v>25.47</v>
      </c>
      <c r="G75" s="7">
        <f t="shared" si="8"/>
        <v>229.23</v>
      </c>
      <c r="H75"/>
      <c r="I75" s="61">
        <f t="shared" si="10"/>
        <v>2.6999999999999997</v>
      </c>
      <c r="J75">
        <v>1.2749999999999999</v>
      </c>
      <c r="K75">
        <f t="shared" si="11"/>
        <v>11.475</v>
      </c>
    </row>
    <row r="76" spans="1:11" ht="30" x14ac:dyDescent="0.2">
      <c r="A76" s="3" t="s">
        <v>127</v>
      </c>
      <c r="B76" s="3">
        <f t="shared" si="9"/>
        <v>64</v>
      </c>
      <c r="C76" s="21" t="s">
        <v>128</v>
      </c>
      <c r="D76" s="3" t="s">
        <v>7</v>
      </c>
      <c r="E76" s="23">
        <v>9</v>
      </c>
      <c r="F76" s="73">
        <v>78.569999999999993</v>
      </c>
      <c r="G76" s="7">
        <f t="shared" si="8"/>
        <v>707.12999999999988</v>
      </c>
      <c r="H76"/>
      <c r="I76" s="61">
        <f t="shared" si="10"/>
        <v>2.6999999999999997</v>
      </c>
      <c r="J76">
        <v>1.2749999999999999</v>
      </c>
      <c r="K76">
        <f t="shared" si="11"/>
        <v>11.475</v>
      </c>
    </row>
    <row r="77" spans="1:11" ht="45" x14ac:dyDescent="0.2">
      <c r="A77" s="3" t="s">
        <v>129</v>
      </c>
      <c r="B77" s="3">
        <f t="shared" si="9"/>
        <v>65</v>
      </c>
      <c r="C77" s="21" t="s">
        <v>130</v>
      </c>
      <c r="D77" s="3" t="s">
        <v>7</v>
      </c>
      <c r="E77" s="23">
        <v>19.5</v>
      </c>
      <c r="F77" s="73">
        <v>9.68</v>
      </c>
      <c r="G77" s="7">
        <f t="shared" si="8"/>
        <v>188.76</v>
      </c>
      <c r="H77"/>
      <c r="I77" s="61">
        <f t="shared" si="10"/>
        <v>5.85</v>
      </c>
      <c r="J77">
        <v>1.2749999999999999</v>
      </c>
      <c r="K77">
        <f t="shared" si="11"/>
        <v>24.862499999999997</v>
      </c>
    </row>
    <row r="78" spans="1:11" ht="45" x14ac:dyDescent="0.2">
      <c r="A78" s="3" t="s">
        <v>131</v>
      </c>
      <c r="B78" s="3">
        <f t="shared" si="9"/>
        <v>66</v>
      </c>
      <c r="C78" s="21" t="s">
        <v>132</v>
      </c>
      <c r="D78" s="3" t="s">
        <v>7</v>
      </c>
      <c r="E78" s="23">
        <v>19.5</v>
      </c>
      <c r="F78" s="73">
        <v>9.56</v>
      </c>
      <c r="G78" s="7">
        <f t="shared" si="8"/>
        <v>186.42000000000002</v>
      </c>
      <c r="H78"/>
      <c r="I78" s="61">
        <f t="shared" si="10"/>
        <v>5.85</v>
      </c>
      <c r="J78">
        <v>1.2749999999999999</v>
      </c>
      <c r="K78">
        <f t="shared" si="11"/>
        <v>24.862499999999997</v>
      </c>
    </row>
    <row r="79" spans="1:11" ht="45" x14ac:dyDescent="0.2">
      <c r="A79" s="3" t="s">
        <v>133</v>
      </c>
      <c r="B79" s="3">
        <f t="shared" si="9"/>
        <v>67</v>
      </c>
      <c r="C79" s="21" t="s">
        <v>134</v>
      </c>
      <c r="D79" s="3" t="s">
        <v>7</v>
      </c>
      <c r="E79" s="23">
        <v>19.5</v>
      </c>
      <c r="F79" s="73">
        <v>6.79</v>
      </c>
      <c r="G79" s="7">
        <f t="shared" si="8"/>
        <v>132.405</v>
      </c>
      <c r="H79"/>
      <c r="I79" s="61">
        <f t="shared" si="10"/>
        <v>5.85</v>
      </c>
      <c r="J79">
        <v>1.2749999999999999</v>
      </c>
      <c r="K79">
        <f t="shared" si="11"/>
        <v>24.862499999999997</v>
      </c>
    </row>
    <row r="80" spans="1:11" ht="30" x14ac:dyDescent="0.2">
      <c r="A80" s="3">
        <v>88545</v>
      </c>
      <c r="B80" s="3">
        <f t="shared" si="9"/>
        <v>68</v>
      </c>
      <c r="C80" s="21" t="s">
        <v>135</v>
      </c>
      <c r="D80" s="3" t="s">
        <v>7</v>
      </c>
      <c r="E80" s="23">
        <v>19.5</v>
      </c>
      <c r="F80" s="73">
        <v>159.69999999999999</v>
      </c>
      <c r="G80" s="7">
        <f t="shared" si="8"/>
        <v>3114.1499999999996</v>
      </c>
      <c r="H80"/>
      <c r="I80" s="61">
        <f t="shared" si="10"/>
        <v>5.85</v>
      </c>
      <c r="J80">
        <v>1.2749999999999999</v>
      </c>
      <c r="K80">
        <f t="shared" si="11"/>
        <v>24.862499999999997</v>
      </c>
    </row>
    <row r="81" spans="1:11" ht="45" x14ac:dyDescent="0.2">
      <c r="A81" s="3" t="s">
        <v>136</v>
      </c>
      <c r="B81" s="3">
        <f t="shared" si="9"/>
        <v>69</v>
      </c>
      <c r="C81" s="21" t="s">
        <v>137</v>
      </c>
      <c r="D81" s="3" t="s">
        <v>7</v>
      </c>
      <c r="E81" s="23">
        <v>30</v>
      </c>
      <c r="F81" s="73">
        <v>32.130000000000003</v>
      </c>
      <c r="G81" s="7">
        <f t="shared" si="8"/>
        <v>963.90000000000009</v>
      </c>
      <c r="H81"/>
      <c r="I81" s="61">
        <f t="shared" si="10"/>
        <v>9</v>
      </c>
      <c r="J81">
        <v>1.2749999999999999</v>
      </c>
      <c r="K81">
        <f t="shared" si="11"/>
        <v>38.25</v>
      </c>
    </row>
    <row r="82" spans="1:11" ht="45" x14ac:dyDescent="0.2">
      <c r="A82" s="3" t="s">
        <v>138</v>
      </c>
      <c r="B82" s="3">
        <f t="shared" si="9"/>
        <v>70</v>
      </c>
      <c r="C82" s="21" t="s">
        <v>139</v>
      </c>
      <c r="D82" s="3" t="s">
        <v>7</v>
      </c>
      <c r="E82" s="23">
        <v>30</v>
      </c>
      <c r="F82" s="73">
        <v>50.72</v>
      </c>
      <c r="G82" s="7">
        <f t="shared" si="8"/>
        <v>1521.6</v>
      </c>
      <c r="H82"/>
      <c r="I82" s="61">
        <f t="shared" si="10"/>
        <v>9</v>
      </c>
      <c r="J82">
        <v>1.2749999999999999</v>
      </c>
      <c r="K82">
        <f t="shared" si="11"/>
        <v>38.25</v>
      </c>
    </row>
    <row r="83" spans="1:11" ht="45" x14ac:dyDescent="0.2">
      <c r="A83" s="3" t="s">
        <v>140</v>
      </c>
      <c r="B83" s="3">
        <f t="shared" si="9"/>
        <v>71</v>
      </c>
      <c r="C83" s="21" t="s">
        <v>141</v>
      </c>
      <c r="D83" s="3" t="s">
        <v>7</v>
      </c>
      <c r="E83" s="23">
        <v>30</v>
      </c>
      <c r="F83" s="73">
        <v>154.79</v>
      </c>
      <c r="G83" s="7">
        <f t="shared" si="8"/>
        <v>4643.7</v>
      </c>
      <c r="H83"/>
      <c r="I83" s="61">
        <f t="shared" si="10"/>
        <v>9</v>
      </c>
      <c r="J83">
        <v>1.2749999999999999</v>
      </c>
      <c r="K83">
        <f t="shared" si="11"/>
        <v>38.25</v>
      </c>
    </row>
    <row r="84" spans="1:11" ht="30" x14ac:dyDescent="0.2">
      <c r="A84" s="3">
        <v>72271</v>
      </c>
      <c r="B84" s="3">
        <f t="shared" si="9"/>
        <v>72</v>
      </c>
      <c r="C84" s="21" t="s">
        <v>142</v>
      </c>
      <c r="D84" s="3" t="s">
        <v>7</v>
      </c>
      <c r="E84" s="23">
        <v>30</v>
      </c>
      <c r="F84" s="73">
        <v>12.51</v>
      </c>
      <c r="G84" s="7">
        <f t="shared" si="8"/>
        <v>375.3</v>
      </c>
      <c r="H84"/>
      <c r="I84" s="61">
        <f t="shared" si="10"/>
        <v>9</v>
      </c>
      <c r="J84">
        <v>1.2749999999999999</v>
      </c>
      <c r="K84">
        <f t="shared" si="11"/>
        <v>38.25</v>
      </c>
    </row>
    <row r="85" spans="1:11" ht="30" x14ac:dyDescent="0.2">
      <c r="A85" s="3">
        <v>72272</v>
      </c>
      <c r="B85" s="3">
        <f t="shared" si="9"/>
        <v>73</v>
      </c>
      <c r="C85" s="21" t="s">
        <v>143</v>
      </c>
      <c r="D85" s="3" t="s">
        <v>7</v>
      </c>
      <c r="E85" s="23">
        <v>30</v>
      </c>
      <c r="F85" s="73">
        <v>14.57</v>
      </c>
      <c r="G85" s="7">
        <f t="shared" si="8"/>
        <v>437.1</v>
      </c>
      <c r="H85"/>
      <c r="I85" s="61">
        <f t="shared" si="10"/>
        <v>9</v>
      </c>
      <c r="J85">
        <v>1.2749999999999999</v>
      </c>
      <c r="K85">
        <f t="shared" si="11"/>
        <v>38.25</v>
      </c>
    </row>
    <row r="86" spans="1:11" ht="45" x14ac:dyDescent="0.2">
      <c r="A86" s="3">
        <v>83377</v>
      </c>
      <c r="B86" s="3">
        <f t="shared" si="9"/>
        <v>74</v>
      </c>
      <c r="C86" s="21" t="s">
        <v>144</v>
      </c>
      <c r="D86" s="3" t="s">
        <v>7</v>
      </c>
      <c r="E86" s="23">
        <v>30</v>
      </c>
      <c r="F86" s="73">
        <v>14.94</v>
      </c>
      <c r="G86" s="7">
        <f t="shared" si="8"/>
        <v>448.2</v>
      </c>
      <c r="H86"/>
      <c r="I86" s="61">
        <f t="shared" si="10"/>
        <v>9</v>
      </c>
      <c r="J86">
        <v>1.2749999999999999</v>
      </c>
      <c r="K86">
        <f t="shared" si="11"/>
        <v>38.25</v>
      </c>
    </row>
    <row r="87" spans="1:11" ht="30" x14ac:dyDescent="0.2">
      <c r="A87" s="3" t="s">
        <v>145</v>
      </c>
      <c r="B87" s="3">
        <f t="shared" si="9"/>
        <v>75</v>
      </c>
      <c r="C87" s="21" t="s">
        <v>146</v>
      </c>
      <c r="D87" s="3" t="s">
        <v>7</v>
      </c>
      <c r="E87" s="23">
        <v>10.5</v>
      </c>
      <c r="F87" s="73">
        <v>76.34</v>
      </c>
      <c r="G87" s="7">
        <f t="shared" si="8"/>
        <v>801.57</v>
      </c>
      <c r="H87"/>
      <c r="I87" s="61">
        <f t="shared" si="10"/>
        <v>3.15</v>
      </c>
      <c r="J87">
        <v>1.2749999999999999</v>
      </c>
      <c r="K87">
        <f t="shared" si="11"/>
        <v>13.387499999999999</v>
      </c>
    </row>
    <row r="88" spans="1:11" ht="30" x14ac:dyDescent="0.2">
      <c r="A88" s="3" t="s">
        <v>147</v>
      </c>
      <c r="B88" s="3">
        <f t="shared" si="9"/>
        <v>76</v>
      </c>
      <c r="C88" s="21" t="s">
        <v>148</v>
      </c>
      <c r="D88" s="3" t="s">
        <v>7</v>
      </c>
      <c r="E88" s="23">
        <v>10.5</v>
      </c>
      <c r="F88" s="73">
        <v>102.61</v>
      </c>
      <c r="G88" s="7">
        <f t="shared" si="8"/>
        <v>1077.405</v>
      </c>
      <c r="H88"/>
      <c r="I88" s="61">
        <f t="shared" si="10"/>
        <v>3.15</v>
      </c>
      <c r="J88">
        <v>1.2749999999999999</v>
      </c>
      <c r="K88">
        <f t="shared" si="11"/>
        <v>13.387499999999999</v>
      </c>
    </row>
    <row r="89" spans="1:11" ht="30" x14ac:dyDescent="0.2">
      <c r="A89" s="3" t="s">
        <v>149</v>
      </c>
      <c r="B89" s="3">
        <f t="shared" si="9"/>
        <v>77</v>
      </c>
      <c r="C89" s="21" t="s">
        <v>150</v>
      </c>
      <c r="D89" s="3" t="s">
        <v>7</v>
      </c>
      <c r="E89" s="23">
        <v>3.5999999999999996</v>
      </c>
      <c r="F89" s="73">
        <v>295.16000000000003</v>
      </c>
      <c r="G89" s="7">
        <f t="shared" si="8"/>
        <v>1062.576</v>
      </c>
      <c r="H89"/>
      <c r="I89" s="61">
        <f t="shared" si="10"/>
        <v>1.0799999999999998</v>
      </c>
      <c r="J89">
        <v>1.2749999999999999</v>
      </c>
      <c r="K89">
        <f t="shared" si="11"/>
        <v>4.589999999999999</v>
      </c>
    </row>
    <row r="90" spans="1:11" ht="30" x14ac:dyDescent="0.2">
      <c r="A90" s="3" t="s">
        <v>151</v>
      </c>
      <c r="B90" s="3">
        <f t="shared" si="9"/>
        <v>78</v>
      </c>
      <c r="C90" s="21" t="s">
        <v>152</v>
      </c>
      <c r="D90" s="3" t="s">
        <v>7</v>
      </c>
      <c r="E90" s="23">
        <v>3.5999999999999996</v>
      </c>
      <c r="F90" s="73">
        <v>766.79</v>
      </c>
      <c r="G90" s="7">
        <f t="shared" si="8"/>
        <v>2760.4439999999995</v>
      </c>
      <c r="H90"/>
      <c r="I90" s="61">
        <f t="shared" si="10"/>
        <v>1.0799999999999998</v>
      </c>
      <c r="J90">
        <v>1.2749999999999999</v>
      </c>
      <c r="K90">
        <f t="shared" si="11"/>
        <v>4.589999999999999</v>
      </c>
    </row>
    <row r="91" spans="1:11" ht="30" x14ac:dyDescent="0.2">
      <c r="A91" s="3" t="s">
        <v>153</v>
      </c>
      <c r="B91" s="3">
        <f t="shared" si="9"/>
        <v>79</v>
      </c>
      <c r="C91" s="21" t="s">
        <v>154</v>
      </c>
      <c r="D91" s="3" t="s">
        <v>7</v>
      </c>
      <c r="E91" s="23">
        <v>1.7999999999999998</v>
      </c>
      <c r="F91" s="73">
        <v>1048.76</v>
      </c>
      <c r="G91" s="7">
        <f t="shared" si="8"/>
        <v>1887.7679999999998</v>
      </c>
      <c r="H91"/>
      <c r="I91" s="61">
        <f t="shared" si="10"/>
        <v>0.53999999999999992</v>
      </c>
      <c r="J91">
        <v>1.2749999999999999</v>
      </c>
      <c r="K91">
        <f t="shared" si="11"/>
        <v>2.2949999999999995</v>
      </c>
    </row>
    <row r="92" spans="1:11" ht="30" x14ac:dyDescent="0.2">
      <c r="A92" s="3" t="s">
        <v>155</v>
      </c>
      <c r="B92" s="3">
        <f t="shared" si="9"/>
        <v>80</v>
      </c>
      <c r="C92" s="21" t="s">
        <v>156</v>
      </c>
      <c r="D92" s="3" t="s">
        <v>7</v>
      </c>
      <c r="E92" s="23">
        <v>1.7999999999999998</v>
      </c>
      <c r="F92" s="73">
        <v>1719.48</v>
      </c>
      <c r="G92" s="7">
        <f t="shared" si="8"/>
        <v>3095.0639999999999</v>
      </c>
      <c r="H92"/>
      <c r="I92" s="61">
        <f t="shared" si="10"/>
        <v>0.53999999999999992</v>
      </c>
      <c r="J92">
        <v>1.2749999999999999</v>
      </c>
      <c r="K92">
        <f t="shared" si="11"/>
        <v>2.2949999999999995</v>
      </c>
    </row>
    <row r="93" spans="1:11" ht="30" x14ac:dyDescent="0.2">
      <c r="A93" s="3" t="s">
        <v>157</v>
      </c>
      <c r="B93" s="3">
        <f t="shared" si="9"/>
        <v>81</v>
      </c>
      <c r="C93" s="21" t="s">
        <v>158</v>
      </c>
      <c r="D93" s="3" t="s">
        <v>7</v>
      </c>
      <c r="E93" s="23">
        <v>7.5</v>
      </c>
      <c r="F93" s="73">
        <v>462.76</v>
      </c>
      <c r="G93" s="7">
        <f t="shared" si="8"/>
        <v>3470.7</v>
      </c>
      <c r="H93"/>
      <c r="I93" s="61">
        <f t="shared" si="10"/>
        <v>2.25</v>
      </c>
      <c r="J93">
        <v>1.2749999999999999</v>
      </c>
      <c r="K93">
        <f t="shared" si="11"/>
        <v>9.5625</v>
      </c>
    </row>
    <row r="94" spans="1:11" ht="30" x14ac:dyDescent="0.2">
      <c r="A94" s="3" t="s">
        <v>159</v>
      </c>
      <c r="B94" s="3">
        <f t="shared" si="9"/>
        <v>82</v>
      </c>
      <c r="C94" s="21" t="s">
        <v>160</v>
      </c>
      <c r="D94" s="3" t="s">
        <v>7</v>
      </c>
      <c r="E94" s="23">
        <v>30</v>
      </c>
      <c r="F94" s="73">
        <v>11.69</v>
      </c>
      <c r="G94" s="7">
        <f t="shared" si="8"/>
        <v>350.7</v>
      </c>
      <c r="H94"/>
      <c r="I94" s="61">
        <f t="shared" si="10"/>
        <v>9</v>
      </c>
      <c r="J94">
        <v>1.2749999999999999</v>
      </c>
      <c r="K94">
        <f t="shared" si="11"/>
        <v>38.25</v>
      </c>
    </row>
    <row r="95" spans="1:11" ht="30" x14ac:dyDescent="0.2">
      <c r="A95" s="3" t="s">
        <v>161</v>
      </c>
      <c r="B95" s="3">
        <f t="shared" si="9"/>
        <v>83</v>
      </c>
      <c r="C95" s="21" t="s">
        <v>162</v>
      </c>
      <c r="D95" s="3" t="s">
        <v>7</v>
      </c>
      <c r="E95" s="23">
        <v>30</v>
      </c>
      <c r="F95" s="73">
        <v>18.170000000000002</v>
      </c>
      <c r="G95" s="7">
        <f t="shared" si="8"/>
        <v>545.1</v>
      </c>
      <c r="H95"/>
      <c r="I95" s="61">
        <f t="shared" si="10"/>
        <v>9</v>
      </c>
      <c r="J95">
        <v>1.2749999999999999</v>
      </c>
      <c r="K95">
        <f t="shared" si="11"/>
        <v>38.25</v>
      </c>
    </row>
    <row r="96" spans="1:11" ht="60" x14ac:dyDescent="0.2">
      <c r="A96" s="3">
        <v>83463</v>
      </c>
      <c r="B96" s="3">
        <f t="shared" si="9"/>
        <v>84</v>
      </c>
      <c r="C96" s="21" t="s">
        <v>163</v>
      </c>
      <c r="D96" s="3" t="s">
        <v>7</v>
      </c>
      <c r="E96" s="23">
        <v>2.4</v>
      </c>
      <c r="F96" s="73">
        <v>253.31</v>
      </c>
      <c r="G96" s="7">
        <f t="shared" si="8"/>
        <v>607.94399999999996</v>
      </c>
      <c r="H96"/>
      <c r="I96" s="61">
        <f t="shared" si="10"/>
        <v>0.72</v>
      </c>
      <c r="J96">
        <v>1.2749999999999999</v>
      </c>
      <c r="K96">
        <f t="shared" si="11"/>
        <v>3.0599999999999996</v>
      </c>
    </row>
    <row r="97" spans="1:11" ht="60" x14ac:dyDescent="0.2">
      <c r="A97" s="3" t="s">
        <v>164</v>
      </c>
      <c r="B97" s="3">
        <f t="shared" si="9"/>
        <v>85</v>
      </c>
      <c r="C97" s="21" t="s">
        <v>165</v>
      </c>
      <c r="D97" s="3" t="s">
        <v>7</v>
      </c>
      <c r="E97" s="23">
        <v>2.4</v>
      </c>
      <c r="F97" s="73">
        <v>344.97</v>
      </c>
      <c r="G97" s="7">
        <f t="shared" si="8"/>
        <v>827.928</v>
      </c>
      <c r="H97"/>
      <c r="I97" s="61">
        <f t="shared" si="10"/>
        <v>0.72</v>
      </c>
      <c r="J97">
        <v>1.2749999999999999</v>
      </c>
      <c r="K97">
        <f t="shared" si="11"/>
        <v>3.0599999999999996</v>
      </c>
    </row>
    <row r="98" spans="1:11" ht="60" x14ac:dyDescent="0.2">
      <c r="A98" s="3" t="s">
        <v>166</v>
      </c>
      <c r="B98" s="3">
        <f t="shared" si="9"/>
        <v>86</v>
      </c>
      <c r="C98" s="21" t="s">
        <v>167</v>
      </c>
      <c r="D98" s="3" t="s">
        <v>7</v>
      </c>
      <c r="E98" s="23">
        <v>2.4</v>
      </c>
      <c r="F98" s="73">
        <v>400.12</v>
      </c>
      <c r="G98" s="7">
        <f t="shared" si="8"/>
        <v>960.28800000000001</v>
      </c>
      <c r="H98"/>
      <c r="I98" s="61">
        <f t="shared" si="10"/>
        <v>0.72</v>
      </c>
      <c r="J98">
        <v>1.2749999999999999</v>
      </c>
      <c r="K98">
        <f t="shared" si="11"/>
        <v>3.0599999999999996</v>
      </c>
    </row>
    <row r="99" spans="1:11" ht="60" x14ac:dyDescent="0.2">
      <c r="A99" s="3" t="s">
        <v>168</v>
      </c>
      <c r="B99" s="3">
        <f t="shared" si="9"/>
        <v>87</v>
      </c>
      <c r="C99" s="21" t="s">
        <v>169</v>
      </c>
      <c r="D99" s="3" t="s">
        <v>7</v>
      </c>
      <c r="E99" s="23">
        <v>2.4</v>
      </c>
      <c r="F99" s="73">
        <v>782.68</v>
      </c>
      <c r="G99" s="7">
        <f t="shared" si="8"/>
        <v>1878.4319999999998</v>
      </c>
      <c r="H99"/>
      <c r="I99" s="61">
        <f t="shared" si="10"/>
        <v>0.72</v>
      </c>
      <c r="J99">
        <v>1.2749999999999999</v>
      </c>
      <c r="K99">
        <f t="shared" si="11"/>
        <v>3.0599999999999996</v>
      </c>
    </row>
    <row r="100" spans="1:11" ht="30" x14ac:dyDescent="0.2">
      <c r="A100" s="56">
        <v>72339</v>
      </c>
      <c r="B100" s="3">
        <f t="shared" si="9"/>
        <v>88</v>
      </c>
      <c r="C100" s="57" t="s">
        <v>170</v>
      </c>
      <c r="D100" s="56" t="s">
        <v>7</v>
      </c>
      <c r="E100" s="58">
        <v>69</v>
      </c>
      <c r="F100" s="74">
        <v>47.25</v>
      </c>
      <c r="G100" s="59">
        <f t="shared" si="8"/>
        <v>3260.25</v>
      </c>
      <c r="H100"/>
      <c r="I100" s="61">
        <f t="shared" si="10"/>
        <v>20.7</v>
      </c>
      <c r="J100">
        <v>1.2749999999999999</v>
      </c>
      <c r="K100">
        <f t="shared" si="11"/>
        <v>87.974999999999994</v>
      </c>
    </row>
    <row r="101" spans="1:11" ht="30" x14ac:dyDescent="0.2">
      <c r="A101" s="3">
        <v>83403</v>
      </c>
      <c r="B101" s="3">
        <f t="shared" si="9"/>
        <v>89</v>
      </c>
      <c r="C101" s="21" t="s">
        <v>171</v>
      </c>
      <c r="D101" s="3" t="s">
        <v>7</v>
      </c>
      <c r="E101" s="23">
        <v>30</v>
      </c>
      <c r="F101" s="73">
        <v>14.95</v>
      </c>
      <c r="G101" s="7">
        <f t="shared" si="8"/>
        <v>448.5</v>
      </c>
      <c r="H101"/>
      <c r="I101" s="61">
        <f t="shared" si="10"/>
        <v>9</v>
      </c>
      <c r="J101">
        <v>1.2749999999999999</v>
      </c>
      <c r="K101">
        <f t="shared" si="11"/>
        <v>38.25</v>
      </c>
    </row>
    <row r="102" spans="1:11" ht="30" x14ac:dyDescent="0.2">
      <c r="A102" s="3" t="s">
        <v>172</v>
      </c>
      <c r="B102" s="3">
        <f t="shared" si="9"/>
        <v>90</v>
      </c>
      <c r="C102" s="21" t="s">
        <v>173</v>
      </c>
      <c r="D102" s="3" t="s">
        <v>13</v>
      </c>
      <c r="E102" s="23">
        <v>95.625</v>
      </c>
      <c r="F102" s="73">
        <v>1.46</v>
      </c>
      <c r="G102" s="7">
        <f t="shared" si="8"/>
        <v>139.61249999999998</v>
      </c>
      <c r="H102"/>
      <c r="I102" s="61">
        <f t="shared" si="10"/>
        <v>28.6875</v>
      </c>
      <c r="J102">
        <v>1.2749999999999999</v>
      </c>
      <c r="K102">
        <f t="shared" si="11"/>
        <v>121.92187499999999</v>
      </c>
    </row>
    <row r="103" spans="1:11" ht="30" x14ac:dyDescent="0.2">
      <c r="A103" s="3">
        <v>83366</v>
      </c>
      <c r="B103" s="3">
        <f t="shared" si="9"/>
        <v>91</v>
      </c>
      <c r="C103" s="21" t="s">
        <v>174</v>
      </c>
      <c r="D103" s="3" t="s">
        <v>7</v>
      </c>
      <c r="E103" s="23">
        <v>3</v>
      </c>
      <c r="F103" s="73">
        <v>50.61</v>
      </c>
      <c r="G103" s="7">
        <f t="shared" si="8"/>
        <v>151.82999999999998</v>
      </c>
      <c r="H103"/>
      <c r="I103" s="61">
        <f t="shared" si="10"/>
        <v>0.89999999999999991</v>
      </c>
      <c r="J103">
        <v>1.2749999999999999</v>
      </c>
      <c r="K103">
        <f t="shared" si="11"/>
        <v>3.8249999999999997</v>
      </c>
    </row>
    <row r="104" spans="1:11" ht="30" x14ac:dyDescent="0.2">
      <c r="A104" s="3">
        <v>83367</v>
      </c>
      <c r="B104" s="3">
        <f t="shared" si="9"/>
        <v>92</v>
      </c>
      <c r="C104" s="21" t="s">
        <v>175</v>
      </c>
      <c r="D104" s="3" t="s">
        <v>7</v>
      </c>
      <c r="E104" s="23">
        <v>2.4</v>
      </c>
      <c r="F104" s="73">
        <v>360.41</v>
      </c>
      <c r="G104" s="7">
        <f t="shared" si="8"/>
        <v>864.98400000000004</v>
      </c>
      <c r="H104"/>
      <c r="I104" s="61">
        <f t="shared" si="10"/>
        <v>0.72</v>
      </c>
      <c r="J104">
        <v>1.2749999999999999</v>
      </c>
      <c r="K104">
        <f t="shared" si="11"/>
        <v>3.0599999999999996</v>
      </c>
    </row>
    <row r="105" spans="1:11" ht="30" x14ac:dyDescent="0.2">
      <c r="A105" s="3">
        <v>83368</v>
      </c>
      <c r="B105" s="3">
        <f t="shared" si="9"/>
        <v>93</v>
      </c>
      <c r="C105" s="21" t="s">
        <v>176</v>
      </c>
      <c r="D105" s="3" t="s">
        <v>7</v>
      </c>
      <c r="E105" s="23">
        <v>2.4</v>
      </c>
      <c r="F105" s="73">
        <v>985.02</v>
      </c>
      <c r="G105" s="7">
        <f t="shared" si="8"/>
        <v>2364.0479999999998</v>
      </c>
      <c r="H105"/>
      <c r="I105" s="61">
        <f t="shared" si="10"/>
        <v>0.72</v>
      </c>
      <c r="J105">
        <v>1.2749999999999999</v>
      </c>
      <c r="K105">
        <f t="shared" si="11"/>
        <v>3.0599999999999996</v>
      </c>
    </row>
    <row r="106" spans="1:11" ht="45" x14ac:dyDescent="0.2">
      <c r="A106" s="3">
        <v>83369</v>
      </c>
      <c r="B106" s="3">
        <f t="shared" si="9"/>
        <v>94</v>
      </c>
      <c r="C106" s="21" t="s">
        <v>177</v>
      </c>
      <c r="D106" s="3" t="s">
        <v>7</v>
      </c>
      <c r="E106" s="23">
        <v>3</v>
      </c>
      <c r="F106" s="73">
        <v>234.1</v>
      </c>
      <c r="G106" s="7">
        <f t="shared" si="8"/>
        <v>702.3</v>
      </c>
      <c r="H106"/>
      <c r="I106" s="61">
        <f t="shared" si="10"/>
        <v>0.89999999999999991</v>
      </c>
      <c r="J106">
        <v>1.2749999999999999</v>
      </c>
      <c r="K106">
        <f t="shared" si="11"/>
        <v>3.8249999999999997</v>
      </c>
    </row>
    <row r="107" spans="1:11" ht="45" x14ac:dyDescent="0.2">
      <c r="A107" s="3">
        <v>83370</v>
      </c>
      <c r="B107" s="3">
        <f t="shared" si="9"/>
        <v>95</v>
      </c>
      <c r="C107" s="21" t="s">
        <v>178</v>
      </c>
      <c r="D107" s="3" t="s">
        <v>7</v>
      </c>
      <c r="E107" s="23">
        <v>3</v>
      </c>
      <c r="F107" s="73">
        <v>146.16</v>
      </c>
      <c r="G107" s="7">
        <f t="shared" si="8"/>
        <v>438.48</v>
      </c>
      <c r="H107"/>
      <c r="I107" s="61">
        <f t="shared" si="10"/>
        <v>0.89999999999999991</v>
      </c>
      <c r="J107">
        <v>1.2749999999999999</v>
      </c>
      <c r="K107">
        <f t="shared" si="11"/>
        <v>3.8249999999999997</v>
      </c>
    </row>
    <row r="108" spans="1:11" ht="45" x14ac:dyDescent="0.2">
      <c r="A108" s="3">
        <v>83371</v>
      </c>
      <c r="B108" s="3">
        <f t="shared" si="9"/>
        <v>96</v>
      </c>
      <c r="C108" s="21" t="s">
        <v>179</v>
      </c>
      <c r="D108" s="3" t="s">
        <v>7</v>
      </c>
      <c r="E108" s="23">
        <v>3</v>
      </c>
      <c r="F108" s="73">
        <v>88.02</v>
      </c>
      <c r="G108" s="7">
        <f t="shared" si="8"/>
        <v>264.06</v>
      </c>
      <c r="H108"/>
      <c r="I108" s="61">
        <f t="shared" si="10"/>
        <v>0.89999999999999991</v>
      </c>
      <c r="J108">
        <v>1.2749999999999999</v>
      </c>
      <c r="K108">
        <f t="shared" si="11"/>
        <v>3.8249999999999997</v>
      </c>
    </row>
    <row r="109" spans="1:11" ht="30" x14ac:dyDescent="0.2">
      <c r="A109" s="3">
        <v>83366</v>
      </c>
      <c r="B109" s="3">
        <f t="shared" si="9"/>
        <v>97</v>
      </c>
      <c r="C109" s="21" t="s">
        <v>180</v>
      </c>
      <c r="D109" s="3" t="s">
        <v>13</v>
      </c>
      <c r="E109" s="23">
        <v>103.27499999999999</v>
      </c>
      <c r="F109" s="73">
        <v>50.61</v>
      </c>
      <c r="G109" s="7">
        <f t="shared" si="8"/>
        <v>5226.7477499999995</v>
      </c>
      <c r="H109"/>
      <c r="I109" s="61">
        <f t="shared" si="10"/>
        <v>30.982499999999995</v>
      </c>
      <c r="J109">
        <v>1.2749999999999999</v>
      </c>
      <c r="K109">
        <f t="shared" si="11"/>
        <v>131.67562499999997</v>
      </c>
    </row>
    <row r="110" spans="1:11" ht="45" x14ac:dyDescent="0.2">
      <c r="A110" s="3">
        <v>84676</v>
      </c>
      <c r="B110" s="3">
        <f t="shared" si="9"/>
        <v>98</v>
      </c>
      <c r="C110" s="21" t="s">
        <v>181</v>
      </c>
      <c r="D110" s="3" t="s">
        <v>7</v>
      </c>
      <c r="E110" s="23">
        <v>3.5999999999999996</v>
      </c>
      <c r="F110" s="73">
        <v>332.56</v>
      </c>
      <c r="G110" s="7">
        <f t="shared" si="8"/>
        <v>1197.2159999999999</v>
      </c>
      <c r="H110"/>
      <c r="I110" s="61">
        <f t="shared" si="10"/>
        <v>1.0799999999999998</v>
      </c>
      <c r="J110">
        <v>1.2749999999999999</v>
      </c>
      <c r="K110">
        <f t="shared" si="11"/>
        <v>4.589999999999999</v>
      </c>
    </row>
    <row r="111" spans="1:11" ht="30" x14ac:dyDescent="0.2">
      <c r="A111" s="3">
        <v>84796</v>
      </c>
      <c r="B111" s="3">
        <f t="shared" si="9"/>
        <v>99</v>
      </c>
      <c r="C111" s="21" t="s">
        <v>182</v>
      </c>
      <c r="D111" s="3" t="s">
        <v>7</v>
      </c>
      <c r="E111" s="23">
        <v>3.5999999999999996</v>
      </c>
      <c r="F111" s="73">
        <v>501.16</v>
      </c>
      <c r="G111" s="7">
        <f t="shared" si="8"/>
        <v>1804.1759999999999</v>
      </c>
      <c r="H111"/>
      <c r="I111" s="61">
        <f t="shared" si="10"/>
        <v>1.0799999999999998</v>
      </c>
      <c r="J111">
        <v>1.2749999999999999</v>
      </c>
      <c r="K111">
        <f t="shared" si="11"/>
        <v>4.589999999999999</v>
      </c>
    </row>
    <row r="112" spans="1:11" ht="30" x14ac:dyDescent="0.2">
      <c r="A112" s="3">
        <v>84798</v>
      </c>
      <c r="B112" s="3">
        <f t="shared" si="9"/>
        <v>100</v>
      </c>
      <c r="C112" s="21" t="s">
        <v>183</v>
      </c>
      <c r="D112" s="3" t="s">
        <v>7</v>
      </c>
      <c r="E112" s="23">
        <v>3.5999999999999996</v>
      </c>
      <c r="F112" s="73">
        <v>222.95</v>
      </c>
      <c r="G112" s="7">
        <f t="shared" si="8"/>
        <v>802.61999999999989</v>
      </c>
      <c r="H112"/>
      <c r="I112" s="61">
        <f t="shared" si="10"/>
        <v>1.0799999999999998</v>
      </c>
      <c r="J112">
        <v>1.2749999999999999</v>
      </c>
      <c r="K112">
        <f t="shared" si="11"/>
        <v>4.589999999999999</v>
      </c>
    </row>
    <row r="113" spans="1:11" ht="15" x14ac:dyDescent="0.2">
      <c r="A113" s="3">
        <v>83486</v>
      </c>
      <c r="B113" s="3">
        <f t="shared" si="9"/>
        <v>101</v>
      </c>
      <c r="C113" s="21" t="s">
        <v>184</v>
      </c>
      <c r="D113" s="3" t="s">
        <v>7</v>
      </c>
      <c r="E113" s="23">
        <v>1.5</v>
      </c>
      <c r="F113" s="73">
        <v>1203.3699999999999</v>
      </c>
      <c r="G113" s="7">
        <f t="shared" si="8"/>
        <v>1805.0549999999998</v>
      </c>
      <c r="H113"/>
      <c r="I113" s="61">
        <f t="shared" si="10"/>
        <v>0.44999999999999996</v>
      </c>
      <c r="J113">
        <v>1.2749999999999999</v>
      </c>
      <c r="K113">
        <f t="shared" si="11"/>
        <v>1.9124999999999999</v>
      </c>
    </row>
    <row r="114" spans="1:11" ht="15" x14ac:dyDescent="0.2">
      <c r="A114" s="3">
        <v>83645</v>
      </c>
      <c r="B114" s="3">
        <f t="shared" si="9"/>
        <v>102</v>
      </c>
      <c r="C114" s="21" t="s">
        <v>185</v>
      </c>
      <c r="D114" s="3" t="s">
        <v>7</v>
      </c>
      <c r="E114" s="23">
        <v>1.5</v>
      </c>
      <c r="F114" s="73">
        <v>1886.61</v>
      </c>
      <c r="G114" s="7">
        <f t="shared" si="8"/>
        <v>2829.915</v>
      </c>
      <c r="H114"/>
      <c r="I114" s="61">
        <f t="shared" si="10"/>
        <v>0.44999999999999996</v>
      </c>
      <c r="J114">
        <v>1.2749999999999999</v>
      </c>
      <c r="K114">
        <f t="shared" si="11"/>
        <v>1.9124999999999999</v>
      </c>
    </row>
    <row r="115" spans="1:11" ht="15" x14ac:dyDescent="0.2">
      <c r="A115" s="3">
        <v>83646</v>
      </c>
      <c r="B115" s="3">
        <f t="shared" si="9"/>
        <v>103</v>
      </c>
      <c r="C115" s="21" t="s">
        <v>186</v>
      </c>
      <c r="D115" s="3" t="s">
        <v>7</v>
      </c>
      <c r="E115" s="23">
        <v>1.5</v>
      </c>
      <c r="F115" s="73">
        <v>1959.57</v>
      </c>
      <c r="G115" s="7">
        <f t="shared" si="8"/>
        <v>2939.355</v>
      </c>
      <c r="H115"/>
      <c r="I115" s="61">
        <f t="shared" si="10"/>
        <v>0.44999999999999996</v>
      </c>
      <c r="J115">
        <v>1.2749999999999999</v>
      </c>
      <c r="K115">
        <f t="shared" si="11"/>
        <v>1.9124999999999999</v>
      </c>
    </row>
    <row r="116" spans="1:11" ht="15" x14ac:dyDescent="0.2">
      <c r="A116" s="3">
        <v>83647</v>
      </c>
      <c r="B116" s="3">
        <f t="shared" si="9"/>
        <v>104</v>
      </c>
      <c r="C116" s="21" t="s">
        <v>187</v>
      </c>
      <c r="D116" s="3" t="s">
        <v>7</v>
      </c>
      <c r="E116" s="23">
        <v>1.5</v>
      </c>
      <c r="F116" s="73">
        <v>1278.1199999999999</v>
      </c>
      <c r="G116" s="7">
        <f t="shared" ref="G116:G120" si="12">E116*F116</f>
        <v>1917.1799999999998</v>
      </c>
      <c r="H116"/>
      <c r="I116" s="61">
        <f t="shared" si="10"/>
        <v>0.44999999999999996</v>
      </c>
      <c r="J116">
        <v>1.2749999999999999</v>
      </c>
      <c r="K116">
        <f t="shared" si="11"/>
        <v>1.9124999999999999</v>
      </c>
    </row>
    <row r="117" spans="1:11" ht="30" x14ac:dyDescent="0.2">
      <c r="A117" s="3">
        <v>72341</v>
      </c>
      <c r="B117" s="3">
        <f t="shared" ref="B117:B120" si="13">B116+1</f>
        <v>105</v>
      </c>
      <c r="C117" s="21" t="s">
        <v>188</v>
      </c>
      <c r="D117" s="3" t="s">
        <v>7</v>
      </c>
      <c r="E117" s="23">
        <v>4.5</v>
      </c>
      <c r="F117" s="73">
        <v>192.85</v>
      </c>
      <c r="G117" s="7">
        <f t="shared" si="12"/>
        <v>867.82499999999993</v>
      </c>
      <c r="H117"/>
      <c r="I117" s="61">
        <f t="shared" si="10"/>
        <v>1.3499999999999999</v>
      </c>
      <c r="J117">
        <v>1.2749999999999999</v>
      </c>
      <c r="K117">
        <f t="shared" si="11"/>
        <v>5.7374999999999998</v>
      </c>
    </row>
    <row r="118" spans="1:11" ht="30" x14ac:dyDescent="0.2">
      <c r="A118" s="3">
        <v>72343</v>
      </c>
      <c r="B118" s="3">
        <f t="shared" si="13"/>
        <v>106</v>
      </c>
      <c r="C118" s="21" t="s">
        <v>189</v>
      </c>
      <c r="D118" s="3" t="s">
        <v>7</v>
      </c>
      <c r="E118" s="23">
        <v>4.5</v>
      </c>
      <c r="F118" s="73">
        <v>227.83</v>
      </c>
      <c r="G118" s="7">
        <f t="shared" si="12"/>
        <v>1025.2350000000001</v>
      </c>
      <c r="H118"/>
      <c r="I118" s="61">
        <f t="shared" si="10"/>
        <v>1.3499999999999999</v>
      </c>
      <c r="J118">
        <v>1.2749999999999999</v>
      </c>
      <c r="K118">
        <f t="shared" si="11"/>
        <v>5.7374999999999998</v>
      </c>
    </row>
    <row r="119" spans="1:11" ht="30" x14ac:dyDescent="0.2">
      <c r="A119" s="3">
        <v>72344</v>
      </c>
      <c r="B119" s="3">
        <f t="shared" si="13"/>
        <v>107</v>
      </c>
      <c r="C119" s="21" t="s">
        <v>190</v>
      </c>
      <c r="D119" s="3" t="s">
        <v>7</v>
      </c>
      <c r="E119" s="23">
        <v>4.5</v>
      </c>
      <c r="F119" s="73">
        <v>355.98</v>
      </c>
      <c r="G119" s="7">
        <f t="shared" si="12"/>
        <v>1601.91</v>
      </c>
      <c r="H119"/>
      <c r="I119" s="61">
        <f t="shared" si="10"/>
        <v>1.3499999999999999</v>
      </c>
      <c r="J119">
        <v>1.2749999999999999</v>
      </c>
      <c r="K119">
        <f t="shared" si="11"/>
        <v>5.7374999999999998</v>
      </c>
    </row>
    <row r="120" spans="1:11" ht="30" x14ac:dyDescent="0.2">
      <c r="A120" s="3">
        <v>72345</v>
      </c>
      <c r="B120" s="3">
        <f t="shared" si="13"/>
        <v>108</v>
      </c>
      <c r="C120" s="21" t="s">
        <v>191</v>
      </c>
      <c r="D120" s="3" t="s">
        <v>7</v>
      </c>
      <c r="E120" s="23">
        <v>2.4</v>
      </c>
      <c r="F120" s="73">
        <v>1012.78</v>
      </c>
      <c r="G120" s="7">
        <f t="shared" si="12"/>
        <v>2430.672</v>
      </c>
      <c r="H120"/>
      <c r="I120" s="61">
        <f t="shared" si="10"/>
        <v>0.72</v>
      </c>
      <c r="J120">
        <v>1.2749999999999999</v>
      </c>
      <c r="K120">
        <f t="shared" si="11"/>
        <v>3.0599999999999996</v>
      </c>
    </row>
    <row r="121" spans="1:11" ht="15.75" customHeight="1" x14ac:dyDescent="0.2">
      <c r="A121" s="87" t="s">
        <v>379</v>
      </c>
      <c r="B121" s="87"/>
      <c r="C121" s="87"/>
      <c r="D121" s="87"/>
      <c r="E121" s="87"/>
      <c r="F121" s="87"/>
      <c r="G121" s="50">
        <f>SUM(G52:G120)</f>
        <v>181329.40125000002</v>
      </c>
      <c r="H121" s="91"/>
      <c r="I121" s="61">
        <f t="shared" si="10"/>
        <v>0</v>
      </c>
      <c r="J121">
        <v>1.2749999999999999</v>
      </c>
      <c r="K121">
        <f t="shared" si="11"/>
        <v>0</v>
      </c>
    </row>
    <row r="122" spans="1:11" ht="15.75" x14ac:dyDescent="0.2">
      <c r="A122" s="88" t="s">
        <v>394</v>
      </c>
      <c r="B122" s="88"/>
      <c r="C122" s="88"/>
      <c r="D122" s="88"/>
      <c r="E122" s="88"/>
      <c r="F122" s="88"/>
      <c r="G122" s="88"/>
      <c r="H122" s="91"/>
      <c r="I122" s="61">
        <f t="shared" si="10"/>
        <v>0</v>
      </c>
      <c r="J122">
        <v>1.2749999999999999</v>
      </c>
      <c r="K122">
        <f t="shared" si="11"/>
        <v>0</v>
      </c>
    </row>
    <row r="123" spans="1:11" ht="75" x14ac:dyDescent="0.2">
      <c r="A123" s="3">
        <v>86943</v>
      </c>
      <c r="B123" s="3">
        <f>B120+1</f>
        <v>109</v>
      </c>
      <c r="C123" s="18" t="s">
        <v>192</v>
      </c>
      <c r="D123" s="5" t="s">
        <v>36</v>
      </c>
      <c r="E123" s="6">
        <v>18</v>
      </c>
      <c r="F123" s="67">
        <v>171.65</v>
      </c>
      <c r="G123" s="7">
        <f t="shared" ref="G123:G137" si="14">E123*F123</f>
        <v>3089.7000000000003</v>
      </c>
      <c r="H123" s="91"/>
      <c r="I123" s="61">
        <f t="shared" si="10"/>
        <v>5.3999999999999995</v>
      </c>
      <c r="J123">
        <v>1.2749999999999999</v>
      </c>
      <c r="K123">
        <f t="shared" si="11"/>
        <v>22.95</v>
      </c>
    </row>
    <row r="124" spans="1:11" ht="30" x14ac:dyDescent="0.2">
      <c r="A124" s="3">
        <v>86878</v>
      </c>
      <c r="B124" s="3">
        <f>B123+1</f>
        <v>110</v>
      </c>
      <c r="C124" s="18" t="s">
        <v>193</v>
      </c>
      <c r="D124" s="5" t="s">
        <v>36</v>
      </c>
      <c r="E124" s="6">
        <v>69</v>
      </c>
      <c r="F124" s="75">
        <v>37.74</v>
      </c>
      <c r="G124" s="7">
        <f t="shared" si="14"/>
        <v>2604.06</v>
      </c>
      <c r="H124" s="91"/>
      <c r="I124" s="61">
        <f t="shared" si="10"/>
        <v>20.7</v>
      </c>
      <c r="J124">
        <v>1.2749999999999999</v>
      </c>
      <c r="K124">
        <f t="shared" si="11"/>
        <v>87.974999999999994</v>
      </c>
    </row>
    <row r="125" spans="1:11" ht="30" x14ac:dyDescent="0.2">
      <c r="A125" s="3">
        <v>86879</v>
      </c>
      <c r="B125" s="3">
        <f t="shared" ref="B125:B137" si="15">B124+1</f>
        <v>111</v>
      </c>
      <c r="C125" s="18" t="s">
        <v>194</v>
      </c>
      <c r="D125" s="5" t="s">
        <v>36</v>
      </c>
      <c r="E125" s="6">
        <v>135</v>
      </c>
      <c r="F125" s="75">
        <v>5.14</v>
      </c>
      <c r="G125" s="7">
        <f t="shared" si="14"/>
        <v>693.9</v>
      </c>
      <c r="H125" s="91"/>
      <c r="I125" s="61">
        <f t="shared" si="10"/>
        <v>40.5</v>
      </c>
      <c r="J125">
        <v>1.2749999999999999</v>
      </c>
      <c r="K125">
        <f t="shared" si="11"/>
        <v>172.125</v>
      </c>
    </row>
    <row r="126" spans="1:11" ht="45" x14ac:dyDescent="0.2">
      <c r="A126" s="3">
        <v>86931</v>
      </c>
      <c r="B126" s="3">
        <f t="shared" si="15"/>
        <v>112</v>
      </c>
      <c r="C126" s="18" t="s">
        <v>195</v>
      </c>
      <c r="D126" s="5" t="s">
        <v>36</v>
      </c>
      <c r="E126" s="6">
        <v>60</v>
      </c>
      <c r="F126" s="75">
        <v>357.16</v>
      </c>
      <c r="G126" s="7">
        <f t="shared" si="14"/>
        <v>21429.600000000002</v>
      </c>
      <c r="H126" s="91"/>
      <c r="I126" s="61">
        <f t="shared" si="10"/>
        <v>18</v>
      </c>
      <c r="J126">
        <v>1.2749999999999999</v>
      </c>
      <c r="K126">
        <f t="shared" si="11"/>
        <v>76.5</v>
      </c>
    </row>
    <row r="127" spans="1:11" ht="60" x14ac:dyDescent="0.2">
      <c r="A127" s="3" t="s">
        <v>196</v>
      </c>
      <c r="B127" s="3">
        <f t="shared" si="15"/>
        <v>113</v>
      </c>
      <c r="C127" s="18" t="s">
        <v>197</v>
      </c>
      <c r="D127" s="5" t="s">
        <v>36</v>
      </c>
      <c r="E127" s="6">
        <v>19.5</v>
      </c>
      <c r="F127" s="75">
        <v>425.98</v>
      </c>
      <c r="G127" s="7">
        <f t="shared" si="14"/>
        <v>8306.61</v>
      </c>
      <c r="H127"/>
      <c r="I127" s="61">
        <f t="shared" si="10"/>
        <v>5.85</v>
      </c>
      <c r="J127">
        <v>1.2749999999999999</v>
      </c>
      <c r="K127">
        <f t="shared" si="11"/>
        <v>24.862499999999997</v>
      </c>
    </row>
    <row r="128" spans="1:11" ht="30" x14ac:dyDescent="0.2">
      <c r="A128" s="3">
        <v>88503</v>
      </c>
      <c r="B128" s="3">
        <f t="shared" si="15"/>
        <v>114</v>
      </c>
      <c r="C128" s="18" t="s">
        <v>375</v>
      </c>
      <c r="D128" s="5" t="s">
        <v>36</v>
      </c>
      <c r="E128" s="6">
        <v>1.7999999999999998</v>
      </c>
      <c r="F128" s="75">
        <v>679.59</v>
      </c>
      <c r="G128" s="7">
        <f t="shared" si="14"/>
        <v>1223.2619999999999</v>
      </c>
      <c r="H128"/>
      <c r="I128" s="61">
        <f t="shared" si="10"/>
        <v>0.53999999999999992</v>
      </c>
      <c r="J128">
        <v>1.2749999999999999</v>
      </c>
      <c r="K128">
        <f t="shared" si="11"/>
        <v>2.2949999999999995</v>
      </c>
    </row>
    <row r="129" spans="1:11" ht="30" x14ac:dyDescent="0.2">
      <c r="A129" s="3">
        <v>88504</v>
      </c>
      <c r="B129" s="3">
        <f t="shared" si="15"/>
        <v>115</v>
      </c>
      <c r="C129" s="18" t="s">
        <v>376</v>
      </c>
      <c r="D129" s="5" t="s">
        <v>36</v>
      </c>
      <c r="E129" s="6">
        <v>3</v>
      </c>
      <c r="F129" s="75">
        <v>530.86</v>
      </c>
      <c r="G129" s="7">
        <f t="shared" si="14"/>
        <v>1592.58</v>
      </c>
      <c r="H129" s="1" t="s">
        <v>12</v>
      </c>
      <c r="I129" s="61">
        <f t="shared" si="10"/>
        <v>0.89999999999999991</v>
      </c>
      <c r="J129">
        <v>1.2749999999999999</v>
      </c>
      <c r="K129">
        <f t="shared" si="11"/>
        <v>3.8249999999999997</v>
      </c>
    </row>
    <row r="130" spans="1:11" ht="45" x14ac:dyDescent="0.2">
      <c r="A130" s="3">
        <v>89984</v>
      </c>
      <c r="B130" s="3">
        <f t="shared" si="15"/>
        <v>116</v>
      </c>
      <c r="C130" s="16" t="s">
        <v>198</v>
      </c>
      <c r="D130" s="3" t="s">
        <v>36</v>
      </c>
      <c r="E130" s="6">
        <v>105</v>
      </c>
      <c r="F130" s="76">
        <v>43.86</v>
      </c>
      <c r="G130" s="7">
        <f t="shared" si="14"/>
        <v>4605.3</v>
      </c>
      <c r="H130" s="1" t="s">
        <v>12</v>
      </c>
      <c r="I130" s="61">
        <f t="shared" si="10"/>
        <v>31.5</v>
      </c>
      <c r="J130">
        <v>1.2749999999999999</v>
      </c>
      <c r="K130">
        <f t="shared" si="11"/>
        <v>133.875</v>
      </c>
    </row>
    <row r="131" spans="1:11" ht="30" x14ac:dyDescent="0.2">
      <c r="A131" s="3" t="s">
        <v>200</v>
      </c>
      <c r="B131" s="3">
        <f t="shared" si="15"/>
        <v>117</v>
      </c>
      <c r="C131" s="4" t="s">
        <v>201</v>
      </c>
      <c r="D131" s="5" t="s">
        <v>36</v>
      </c>
      <c r="E131" s="6">
        <v>19.5</v>
      </c>
      <c r="F131" s="75">
        <v>200.65</v>
      </c>
      <c r="G131" s="7">
        <f t="shared" si="14"/>
        <v>3912.6750000000002</v>
      </c>
      <c r="H131" s="1" t="s">
        <v>12</v>
      </c>
      <c r="I131" s="61">
        <f t="shared" si="10"/>
        <v>5.85</v>
      </c>
      <c r="J131">
        <v>1.2749999999999999</v>
      </c>
      <c r="K131">
        <f t="shared" si="11"/>
        <v>24.862499999999997</v>
      </c>
    </row>
    <row r="132" spans="1:11" ht="30" x14ac:dyDescent="0.2">
      <c r="A132" s="3">
        <v>86935</v>
      </c>
      <c r="B132" s="3">
        <f t="shared" si="15"/>
        <v>118</v>
      </c>
      <c r="C132" s="4" t="s">
        <v>201</v>
      </c>
      <c r="D132" s="5" t="s">
        <v>36</v>
      </c>
      <c r="E132" s="6">
        <v>9.6</v>
      </c>
      <c r="F132" s="75">
        <v>168.43</v>
      </c>
      <c r="G132" s="7">
        <f t="shared" si="14"/>
        <v>1616.9280000000001</v>
      </c>
      <c r="H132" s="1" t="s">
        <v>12</v>
      </c>
      <c r="I132" s="61">
        <f t="shared" si="10"/>
        <v>2.88</v>
      </c>
      <c r="J132">
        <v>1.2749999999999999</v>
      </c>
      <c r="K132">
        <f t="shared" si="11"/>
        <v>12.239999999999998</v>
      </c>
    </row>
    <row r="133" spans="1:11" ht="45" x14ac:dyDescent="0.2">
      <c r="A133" s="3">
        <v>86937</v>
      </c>
      <c r="B133" s="3">
        <f t="shared" si="15"/>
        <v>119</v>
      </c>
      <c r="C133" s="4" t="s">
        <v>202</v>
      </c>
      <c r="D133" s="5" t="s">
        <v>36</v>
      </c>
      <c r="E133" s="6">
        <v>18</v>
      </c>
      <c r="F133" s="75">
        <v>142.25</v>
      </c>
      <c r="G133" s="7">
        <f t="shared" si="14"/>
        <v>2560.5</v>
      </c>
      <c r="H133" s="1" t="s">
        <v>12</v>
      </c>
      <c r="I133" s="61">
        <f t="shared" si="10"/>
        <v>5.3999999999999995</v>
      </c>
      <c r="J133">
        <v>1.2749999999999999</v>
      </c>
      <c r="K133">
        <f t="shared" si="11"/>
        <v>22.95</v>
      </c>
    </row>
    <row r="134" spans="1:11" ht="30" x14ac:dyDescent="0.2">
      <c r="A134" s="3">
        <v>86909</v>
      </c>
      <c r="B134" s="3">
        <f t="shared" si="15"/>
        <v>120</v>
      </c>
      <c r="C134" s="4" t="s">
        <v>203</v>
      </c>
      <c r="D134" s="5" t="s">
        <v>36</v>
      </c>
      <c r="E134" s="6">
        <v>114</v>
      </c>
      <c r="F134" s="75">
        <v>100.56</v>
      </c>
      <c r="G134" s="7">
        <f t="shared" si="14"/>
        <v>11463.84</v>
      </c>
      <c r="H134" s="1" t="s">
        <v>12</v>
      </c>
      <c r="I134" s="61">
        <f t="shared" si="10"/>
        <v>34.199999999999996</v>
      </c>
      <c r="J134">
        <v>1.2749999999999999</v>
      </c>
      <c r="K134">
        <f t="shared" si="11"/>
        <v>145.35</v>
      </c>
    </row>
    <row r="135" spans="1:11" ht="60" x14ac:dyDescent="0.2">
      <c r="A135" s="3">
        <v>86910</v>
      </c>
      <c r="B135" s="3">
        <f t="shared" si="15"/>
        <v>121</v>
      </c>
      <c r="C135" s="4" t="s">
        <v>204</v>
      </c>
      <c r="D135" s="5" t="s">
        <v>36</v>
      </c>
      <c r="E135" s="6">
        <v>114</v>
      </c>
      <c r="F135" s="75">
        <v>96.17</v>
      </c>
      <c r="G135" s="7">
        <f t="shared" si="14"/>
        <v>10963.380000000001</v>
      </c>
      <c r="H135" s="11" t="s">
        <v>205</v>
      </c>
      <c r="I135" s="61">
        <f t="shared" si="10"/>
        <v>34.199999999999996</v>
      </c>
      <c r="J135">
        <v>1.2749999999999999</v>
      </c>
      <c r="K135">
        <f t="shared" si="11"/>
        <v>145.35</v>
      </c>
    </row>
    <row r="136" spans="1:11" ht="45" x14ac:dyDescent="0.2">
      <c r="A136" s="3">
        <v>89709</v>
      </c>
      <c r="B136" s="3">
        <f t="shared" si="15"/>
        <v>122</v>
      </c>
      <c r="C136" s="4" t="s">
        <v>206</v>
      </c>
      <c r="D136" s="5" t="s">
        <v>36</v>
      </c>
      <c r="E136" s="6">
        <v>30</v>
      </c>
      <c r="F136" s="75">
        <v>7.94</v>
      </c>
      <c r="G136" s="7">
        <f t="shared" si="14"/>
        <v>238.20000000000002</v>
      </c>
      <c r="H136" s="1" t="s">
        <v>12</v>
      </c>
      <c r="I136" s="61">
        <f t="shared" ref="I136:I174" si="16">E136*0.3</f>
        <v>9</v>
      </c>
      <c r="J136">
        <v>1.2749999999999999</v>
      </c>
      <c r="K136">
        <f t="shared" ref="K136:K174" si="17">J136*E136</f>
        <v>38.25</v>
      </c>
    </row>
    <row r="137" spans="1:11" ht="45" x14ac:dyDescent="0.2">
      <c r="A137" s="3">
        <v>89710</v>
      </c>
      <c r="B137" s="3">
        <f t="shared" si="15"/>
        <v>123</v>
      </c>
      <c r="C137" s="4" t="s">
        <v>207</v>
      </c>
      <c r="D137" s="5" t="s">
        <v>36</v>
      </c>
      <c r="E137" s="6">
        <v>30</v>
      </c>
      <c r="F137" s="75">
        <v>7.78</v>
      </c>
      <c r="G137" s="7">
        <f t="shared" si="14"/>
        <v>233.4</v>
      </c>
      <c r="H137" s="1" t="s">
        <v>12</v>
      </c>
      <c r="I137" s="61">
        <f t="shared" si="16"/>
        <v>9</v>
      </c>
      <c r="J137">
        <v>1.2749999999999999</v>
      </c>
      <c r="K137">
        <f t="shared" si="17"/>
        <v>38.25</v>
      </c>
    </row>
    <row r="138" spans="1:11" ht="15.75" customHeight="1" x14ac:dyDescent="0.2">
      <c r="A138" s="87" t="s">
        <v>379</v>
      </c>
      <c r="B138" s="87"/>
      <c r="C138" s="87"/>
      <c r="D138" s="87"/>
      <c r="E138" s="87"/>
      <c r="F138" s="87"/>
      <c r="G138" s="50">
        <f>SUM(G123:G137)</f>
        <v>74533.935000000012</v>
      </c>
      <c r="I138" s="61">
        <f t="shared" si="16"/>
        <v>0</v>
      </c>
      <c r="J138">
        <v>1.2749999999999999</v>
      </c>
      <c r="K138">
        <f t="shared" si="17"/>
        <v>0</v>
      </c>
    </row>
    <row r="139" spans="1:11" ht="15.75" x14ac:dyDescent="0.2">
      <c r="A139" s="88" t="s">
        <v>390</v>
      </c>
      <c r="B139" s="88"/>
      <c r="C139" s="88"/>
      <c r="D139" s="88"/>
      <c r="E139" s="88"/>
      <c r="F139" s="88"/>
      <c r="G139" s="88"/>
      <c r="I139" s="61">
        <f t="shared" si="16"/>
        <v>0</v>
      </c>
      <c r="J139">
        <v>1.2749999999999999</v>
      </c>
      <c r="K139">
        <f t="shared" si="17"/>
        <v>0</v>
      </c>
    </row>
    <row r="140" spans="1:11" ht="30" x14ac:dyDescent="0.2">
      <c r="A140" s="3">
        <v>5811</v>
      </c>
      <c r="B140" s="3">
        <f>B137+1</f>
        <v>124</v>
      </c>
      <c r="C140" s="16" t="s">
        <v>391</v>
      </c>
      <c r="D140" s="3" t="s">
        <v>208</v>
      </c>
      <c r="E140" s="24">
        <v>54</v>
      </c>
      <c r="F140" s="77">
        <v>160.86000000000001</v>
      </c>
      <c r="G140" s="28">
        <f>E140*F140</f>
        <v>8686.44</v>
      </c>
      <c r="I140" s="61">
        <f t="shared" si="16"/>
        <v>16.2</v>
      </c>
      <c r="J140">
        <v>1.2749999999999999</v>
      </c>
      <c r="K140">
        <f t="shared" si="17"/>
        <v>68.849999999999994</v>
      </c>
    </row>
    <row r="141" spans="1:11" ht="30" x14ac:dyDescent="0.2">
      <c r="A141" s="3">
        <v>5855</v>
      </c>
      <c r="B141" s="3">
        <f>B140+1</f>
        <v>125</v>
      </c>
      <c r="C141" s="29" t="s">
        <v>392</v>
      </c>
      <c r="D141" s="30" t="s">
        <v>208</v>
      </c>
      <c r="E141" s="31">
        <v>54</v>
      </c>
      <c r="F141" s="78">
        <v>406.13</v>
      </c>
      <c r="G141" s="28">
        <f t="shared" ref="G141:G142" si="18">E141*F141</f>
        <v>21931.02</v>
      </c>
      <c r="H141"/>
      <c r="I141" s="61">
        <f t="shared" si="16"/>
        <v>16.2</v>
      </c>
      <c r="J141">
        <v>1.2749999999999999</v>
      </c>
      <c r="K141">
        <f t="shared" si="17"/>
        <v>68.849999999999994</v>
      </c>
    </row>
    <row r="142" spans="1:11" ht="30" x14ac:dyDescent="0.2">
      <c r="A142" s="3">
        <v>73467</v>
      </c>
      <c r="B142" s="3">
        <f>B141+1</f>
        <v>126</v>
      </c>
      <c r="C142" s="29" t="s">
        <v>393</v>
      </c>
      <c r="D142" s="30" t="s">
        <v>208</v>
      </c>
      <c r="E142" s="31">
        <v>54</v>
      </c>
      <c r="F142" s="78">
        <v>131.26</v>
      </c>
      <c r="G142" s="28">
        <f t="shared" si="18"/>
        <v>7088.0399999999991</v>
      </c>
      <c r="H142" s="1" t="s">
        <v>12</v>
      </c>
      <c r="I142" s="61">
        <f t="shared" si="16"/>
        <v>16.2</v>
      </c>
      <c r="J142">
        <v>1.2749999999999999</v>
      </c>
      <c r="K142">
        <f t="shared" si="17"/>
        <v>68.849999999999994</v>
      </c>
    </row>
    <row r="143" spans="1:11" ht="15.75" customHeight="1" x14ac:dyDescent="0.2">
      <c r="A143" s="85" t="s">
        <v>379</v>
      </c>
      <c r="B143" s="85"/>
      <c r="C143" s="85"/>
      <c r="D143" s="85"/>
      <c r="E143" s="85"/>
      <c r="F143" s="85"/>
      <c r="G143" s="49">
        <f>SUM(G140:G142)</f>
        <v>37705.5</v>
      </c>
      <c r="H143" s="11" t="s">
        <v>211</v>
      </c>
      <c r="I143" s="61">
        <f t="shared" si="16"/>
        <v>0</v>
      </c>
      <c r="J143">
        <v>1.2749999999999999</v>
      </c>
      <c r="K143">
        <f t="shared" si="17"/>
        <v>0</v>
      </c>
    </row>
    <row r="144" spans="1:11" ht="15.75" x14ac:dyDescent="0.2">
      <c r="A144" s="89" t="s">
        <v>389</v>
      </c>
      <c r="B144" s="89"/>
      <c r="C144" s="89"/>
      <c r="D144" s="89"/>
      <c r="E144" s="89"/>
      <c r="F144" s="89"/>
      <c r="G144" s="89"/>
      <c r="H144" s="1" t="s">
        <v>12</v>
      </c>
      <c r="I144" s="61">
        <f t="shared" si="16"/>
        <v>0</v>
      </c>
      <c r="J144">
        <v>1.2749999999999999</v>
      </c>
      <c r="K144">
        <f t="shared" si="17"/>
        <v>0</v>
      </c>
    </row>
    <row r="145" spans="1:11" ht="30" x14ac:dyDescent="0.2">
      <c r="A145" s="3" t="s">
        <v>213</v>
      </c>
      <c r="B145" s="3">
        <f>B142+1</f>
        <v>127</v>
      </c>
      <c r="C145" s="16" t="s">
        <v>214</v>
      </c>
      <c r="D145" s="3" t="s">
        <v>11</v>
      </c>
      <c r="E145" s="11">
        <v>21037.5</v>
      </c>
      <c r="F145" s="69">
        <v>1.38</v>
      </c>
      <c r="G145" s="28">
        <f t="shared" ref="G145" si="19">E145*F145</f>
        <v>29031.749999999996</v>
      </c>
      <c r="H145"/>
      <c r="I145" s="61">
        <f t="shared" si="16"/>
        <v>6311.25</v>
      </c>
      <c r="J145">
        <v>1.2749999999999999</v>
      </c>
      <c r="K145">
        <f t="shared" si="17"/>
        <v>26822.812499999996</v>
      </c>
    </row>
    <row r="146" spans="1:11" ht="15.75" customHeight="1" x14ac:dyDescent="0.2">
      <c r="A146" s="90" t="s">
        <v>379</v>
      </c>
      <c r="B146" s="90"/>
      <c r="C146" s="90"/>
      <c r="D146" s="90"/>
      <c r="E146" s="90"/>
      <c r="F146" s="90"/>
      <c r="G146" s="49">
        <f>SUM(G145:G145)</f>
        <v>29031.749999999996</v>
      </c>
      <c r="H146" s="52"/>
      <c r="I146" s="61">
        <f t="shared" si="16"/>
        <v>0</v>
      </c>
      <c r="J146">
        <v>1.2749999999999999</v>
      </c>
      <c r="K146">
        <f t="shared" si="17"/>
        <v>0</v>
      </c>
    </row>
    <row r="147" spans="1:11" ht="15.75" customHeight="1" x14ac:dyDescent="0.2">
      <c r="A147" s="88" t="s">
        <v>380</v>
      </c>
      <c r="B147" s="88"/>
      <c r="C147" s="88"/>
      <c r="D147" s="88"/>
      <c r="E147" s="88"/>
      <c r="F147" s="88"/>
      <c r="G147" s="88"/>
      <c r="H147" s="11" t="s">
        <v>232</v>
      </c>
      <c r="I147" s="61">
        <f t="shared" si="16"/>
        <v>0</v>
      </c>
      <c r="J147">
        <v>1.2749999999999999</v>
      </c>
      <c r="K147">
        <f t="shared" si="17"/>
        <v>0</v>
      </c>
    </row>
    <row r="148" spans="1:11" ht="60" x14ac:dyDescent="0.2">
      <c r="A148" s="3">
        <v>41595</v>
      </c>
      <c r="B148" s="3">
        <f>B145+1</f>
        <v>128</v>
      </c>
      <c r="C148" s="16" t="s">
        <v>233</v>
      </c>
      <c r="D148" s="3" t="s">
        <v>13</v>
      </c>
      <c r="E148" s="17">
        <v>344.25</v>
      </c>
      <c r="F148" s="68">
        <v>8.7799999999999994</v>
      </c>
      <c r="G148" s="28">
        <f t="shared" ref="G148:G159" si="20">E148*F148</f>
        <v>3022.5149999999999</v>
      </c>
      <c r="H148" s="11" t="s">
        <v>234</v>
      </c>
      <c r="I148" s="61">
        <f t="shared" si="16"/>
        <v>103.27499999999999</v>
      </c>
      <c r="J148">
        <v>1.2749999999999999</v>
      </c>
      <c r="K148">
        <f t="shared" si="17"/>
        <v>438.91874999999999</v>
      </c>
    </row>
    <row r="149" spans="1:11" ht="60" x14ac:dyDescent="0.2">
      <c r="A149" s="3">
        <v>72815</v>
      </c>
      <c r="B149" s="3">
        <f>B148+1</f>
        <v>129</v>
      </c>
      <c r="C149" s="16" t="s">
        <v>381</v>
      </c>
      <c r="D149" s="3" t="s">
        <v>11</v>
      </c>
      <c r="E149" s="17">
        <v>344.25</v>
      </c>
      <c r="F149" s="68">
        <v>45.82</v>
      </c>
      <c r="G149" s="28">
        <f t="shared" si="20"/>
        <v>15773.535</v>
      </c>
      <c r="H149" s="11" t="s">
        <v>235</v>
      </c>
      <c r="I149" s="61">
        <f t="shared" si="16"/>
        <v>103.27499999999999</v>
      </c>
      <c r="J149">
        <v>1.2749999999999999</v>
      </c>
      <c r="K149">
        <f t="shared" si="17"/>
        <v>438.91874999999999</v>
      </c>
    </row>
    <row r="150" spans="1:11" ht="60" x14ac:dyDescent="0.2">
      <c r="A150" s="3">
        <v>88487</v>
      </c>
      <c r="B150" s="3">
        <f t="shared" ref="B150:B159" si="21">B149+1</f>
        <v>130</v>
      </c>
      <c r="C150" s="16" t="s">
        <v>382</v>
      </c>
      <c r="D150" s="3" t="s">
        <v>11</v>
      </c>
      <c r="E150" s="17">
        <v>9179.9999999999982</v>
      </c>
      <c r="F150" s="68">
        <v>8.11</v>
      </c>
      <c r="G150" s="28">
        <f t="shared" si="20"/>
        <v>74449.799999999974</v>
      </c>
      <c r="H150" s="11" t="s">
        <v>236</v>
      </c>
      <c r="I150" s="61">
        <f t="shared" si="16"/>
        <v>2753.9999999999995</v>
      </c>
      <c r="J150">
        <v>1.2749999999999999</v>
      </c>
      <c r="K150">
        <f t="shared" si="17"/>
        <v>11704.499999999996</v>
      </c>
    </row>
    <row r="151" spans="1:11" ht="30" x14ac:dyDescent="0.2">
      <c r="A151" s="3">
        <v>88486</v>
      </c>
      <c r="B151" s="3">
        <f t="shared" si="21"/>
        <v>131</v>
      </c>
      <c r="C151" s="16" t="s">
        <v>383</v>
      </c>
      <c r="D151" s="3" t="s">
        <v>11</v>
      </c>
      <c r="E151" s="17">
        <v>2103.7499999999995</v>
      </c>
      <c r="F151" s="68">
        <v>8.9600000000000009</v>
      </c>
      <c r="G151" s="28">
        <f t="shared" si="20"/>
        <v>18849.599999999999</v>
      </c>
      <c r="H151"/>
      <c r="I151" s="61">
        <f t="shared" si="16"/>
        <v>631.12499999999989</v>
      </c>
      <c r="J151">
        <v>1.2749999999999999</v>
      </c>
      <c r="K151">
        <f t="shared" si="17"/>
        <v>2682.2812499999991</v>
      </c>
    </row>
    <row r="152" spans="1:11" ht="30" x14ac:dyDescent="0.2">
      <c r="A152" s="3" t="s">
        <v>239</v>
      </c>
      <c r="B152" s="3">
        <v>132</v>
      </c>
      <c r="C152" s="16" t="s">
        <v>240</v>
      </c>
      <c r="D152" s="3" t="s">
        <v>11</v>
      </c>
      <c r="E152" s="6">
        <v>688.5</v>
      </c>
      <c r="F152" s="69">
        <v>17.09</v>
      </c>
      <c r="G152" s="28">
        <f t="shared" si="20"/>
        <v>11766.465</v>
      </c>
      <c r="H152" s="1" t="s">
        <v>12</v>
      </c>
      <c r="I152" s="61">
        <f t="shared" si="16"/>
        <v>206.54999999999998</v>
      </c>
      <c r="J152">
        <v>1.2749999999999999</v>
      </c>
      <c r="K152">
        <f t="shared" si="17"/>
        <v>877.83749999999998</v>
      </c>
    </row>
    <row r="153" spans="1:11" ht="45" x14ac:dyDescent="0.2">
      <c r="A153" s="3" t="s">
        <v>241</v>
      </c>
      <c r="B153" s="3">
        <f t="shared" si="21"/>
        <v>133</v>
      </c>
      <c r="C153" s="16" t="s">
        <v>242</v>
      </c>
      <c r="D153" s="3" t="s">
        <v>11</v>
      </c>
      <c r="E153" s="6">
        <v>688.5</v>
      </c>
      <c r="F153" s="69">
        <v>19.95</v>
      </c>
      <c r="G153" s="28">
        <f t="shared" si="20"/>
        <v>13735.574999999999</v>
      </c>
      <c r="H153" s="1" t="s">
        <v>12</v>
      </c>
      <c r="I153" s="61">
        <f t="shared" si="16"/>
        <v>206.54999999999998</v>
      </c>
      <c r="J153">
        <v>1.2749999999999999</v>
      </c>
      <c r="K153">
        <f t="shared" si="17"/>
        <v>877.83749999999998</v>
      </c>
    </row>
    <row r="154" spans="1:11" ht="30" x14ac:dyDescent="0.2">
      <c r="A154" s="3">
        <v>6082</v>
      </c>
      <c r="B154" s="3">
        <f t="shared" si="21"/>
        <v>134</v>
      </c>
      <c r="C154" s="16" t="s">
        <v>243</v>
      </c>
      <c r="D154" s="3" t="s">
        <v>11</v>
      </c>
      <c r="E154" s="6">
        <v>688.5</v>
      </c>
      <c r="F154" s="69">
        <v>13.57</v>
      </c>
      <c r="G154" s="28">
        <f t="shared" si="20"/>
        <v>9342.9449999999997</v>
      </c>
      <c r="H154" s="1" t="s">
        <v>12</v>
      </c>
      <c r="I154" s="61">
        <f t="shared" si="16"/>
        <v>206.54999999999998</v>
      </c>
      <c r="J154">
        <v>1.2749999999999999</v>
      </c>
      <c r="K154">
        <f t="shared" si="17"/>
        <v>877.83749999999998</v>
      </c>
    </row>
    <row r="155" spans="1:11" ht="60" x14ac:dyDescent="0.2">
      <c r="A155" s="3">
        <v>88411</v>
      </c>
      <c r="B155" s="3">
        <f t="shared" si="21"/>
        <v>135</v>
      </c>
      <c r="C155" s="16" t="s">
        <v>384</v>
      </c>
      <c r="D155" s="3" t="s">
        <v>11</v>
      </c>
      <c r="E155" s="6">
        <v>1417.6769999999999</v>
      </c>
      <c r="F155" s="69">
        <v>1.75</v>
      </c>
      <c r="G155" s="28">
        <f t="shared" si="20"/>
        <v>2480.9347499999999</v>
      </c>
      <c r="H155" s="11" t="s">
        <v>246</v>
      </c>
      <c r="I155" s="61">
        <f t="shared" si="16"/>
        <v>425.30309999999997</v>
      </c>
      <c r="J155">
        <v>1.2749999999999999</v>
      </c>
      <c r="K155">
        <f t="shared" si="17"/>
        <v>1807.5381749999997</v>
      </c>
    </row>
    <row r="156" spans="1:11" ht="60" x14ac:dyDescent="0.2">
      <c r="A156" s="3">
        <v>88415</v>
      </c>
      <c r="B156" s="3">
        <f t="shared" si="21"/>
        <v>136</v>
      </c>
      <c r="C156" s="16" t="s">
        <v>385</v>
      </c>
      <c r="D156" s="3" t="s">
        <v>11</v>
      </c>
      <c r="E156" s="6">
        <v>1415.25</v>
      </c>
      <c r="F156" s="69">
        <v>1.9</v>
      </c>
      <c r="G156" s="28">
        <f t="shared" si="20"/>
        <v>2688.9749999999999</v>
      </c>
      <c r="H156" s="11" t="s">
        <v>247</v>
      </c>
      <c r="I156" s="61">
        <f t="shared" si="16"/>
        <v>424.57499999999999</v>
      </c>
      <c r="J156">
        <v>1.2749999999999999</v>
      </c>
      <c r="K156">
        <f t="shared" si="17"/>
        <v>1804.4437499999999</v>
      </c>
    </row>
    <row r="157" spans="1:11" ht="60" x14ac:dyDescent="0.2">
      <c r="A157" s="3">
        <v>88416</v>
      </c>
      <c r="B157" s="3">
        <f t="shared" si="21"/>
        <v>137</v>
      </c>
      <c r="C157" s="16" t="s">
        <v>386</v>
      </c>
      <c r="D157" s="3" t="s">
        <v>11</v>
      </c>
      <c r="E157" s="6">
        <v>213.9</v>
      </c>
      <c r="F157" s="69">
        <v>14.14</v>
      </c>
      <c r="G157" s="28">
        <f t="shared" si="20"/>
        <v>3024.5460000000003</v>
      </c>
      <c r="H157" s="11" t="s">
        <v>248</v>
      </c>
      <c r="I157" s="61">
        <f t="shared" si="16"/>
        <v>64.17</v>
      </c>
      <c r="J157">
        <v>1.2749999999999999</v>
      </c>
      <c r="K157">
        <f t="shared" si="17"/>
        <v>272.72249999999997</v>
      </c>
    </row>
    <row r="158" spans="1:11" ht="45" x14ac:dyDescent="0.2">
      <c r="A158" s="3">
        <v>88423</v>
      </c>
      <c r="B158" s="3">
        <f t="shared" si="21"/>
        <v>138</v>
      </c>
      <c r="C158" s="16" t="s">
        <v>387</v>
      </c>
      <c r="D158" s="3" t="s">
        <v>11</v>
      </c>
      <c r="E158" s="6">
        <v>214.2</v>
      </c>
      <c r="F158" s="69">
        <v>14.64</v>
      </c>
      <c r="G158" s="28">
        <f t="shared" si="20"/>
        <v>3135.8879999999999</v>
      </c>
      <c r="H158" s="11">
        <v>22.51</v>
      </c>
      <c r="I158" s="61">
        <f t="shared" si="16"/>
        <v>64.259999999999991</v>
      </c>
      <c r="J158">
        <v>1.2749999999999999</v>
      </c>
      <c r="K158">
        <f t="shared" si="17"/>
        <v>273.10499999999996</v>
      </c>
    </row>
    <row r="159" spans="1:11" ht="30" x14ac:dyDescent="0.2">
      <c r="A159" s="20" t="s">
        <v>249</v>
      </c>
      <c r="B159" s="3">
        <f t="shared" si="21"/>
        <v>139</v>
      </c>
      <c r="C159" s="16" t="s">
        <v>388</v>
      </c>
      <c r="D159" s="3" t="s">
        <v>11</v>
      </c>
      <c r="E159" s="6">
        <v>13.387499999999999</v>
      </c>
      <c r="F159" s="79">
        <v>201.48</v>
      </c>
      <c r="G159" s="28">
        <f t="shared" si="20"/>
        <v>2697.3134999999997</v>
      </c>
      <c r="H159" s="11"/>
      <c r="I159" s="61">
        <f t="shared" si="16"/>
        <v>4.0162499999999994</v>
      </c>
      <c r="J159">
        <v>1.2749999999999999</v>
      </c>
      <c r="K159">
        <f t="shared" si="17"/>
        <v>17.069062499999998</v>
      </c>
    </row>
    <row r="160" spans="1:11" ht="15.75" customHeight="1" x14ac:dyDescent="0.2">
      <c r="A160" s="85" t="s">
        <v>379</v>
      </c>
      <c r="B160" s="85"/>
      <c r="C160" s="85"/>
      <c r="D160" s="85"/>
      <c r="E160" s="85"/>
      <c r="F160" s="85"/>
      <c r="G160" s="49">
        <f>SUM(G148:G159)</f>
        <v>160968.09224999999</v>
      </c>
      <c r="H160" s="11">
        <v>8.52</v>
      </c>
      <c r="I160" s="61">
        <f t="shared" si="16"/>
        <v>0</v>
      </c>
      <c r="J160">
        <v>1.2749999999999999</v>
      </c>
      <c r="K160">
        <f t="shared" si="17"/>
        <v>0</v>
      </c>
    </row>
    <row r="161" spans="1:11" ht="15.75" customHeight="1" x14ac:dyDescent="0.2">
      <c r="A161" s="88" t="s">
        <v>378</v>
      </c>
      <c r="B161" s="88"/>
      <c r="C161" s="88"/>
      <c r="D161" s="88"/>
      <c r="E161" s="88"/>
      <c r="F161" s="88"/>
      <c r="G161" s="88"/>
      <c r="H161" s="11" t="s">
        <v>251</v>
      </c>
      <c r="I161" s="61">
        <f t="shared" si="16"/>
        <v>0</v>
      </c>
      <c r="J161">
        <v>1.2749999999999999</v>
      </c>
      <c r="K161">
        <f t="shared" si="17"/>
        <v>0</v>
      </c>
    </row>
    <row r="162" spans="1:11" ht="60" x14ac:dyDescent="0.2">
      <c r="A162" s="3">
        <v>87879</v>
      </c>
      <c r="B162" s="3">
        <f>B159+1</f>
        <v>140</v>
      </c>
      <c r="C162" s="16" t="s">
        <v>252</v>
      </c>
      <c r="D162" s="3" t="s">
        <v>11</v>
      </c>
      <c r="E162" s="24">
        <v>1721.328</v>
      </c>
      <c r="F162" s="77">
        <v>2.69</v>
      </c>
      <c r="G162" s="28">
        <f t="shared" ref="G162:G170" si="22">E162*F162</f>
        <v>4630.3723199999995</v>
      </c>
      <c r="H162" s="33" t="s">
        <v>12</v>
      </c>
      <c r="I162" s="61">
        <f t="shared" si="16"/>
        <v>516.39839999999992</v>
      </c>
      <c r="J162">
        <v>1.2749999999999999</v>
      </c>
      <c r="K162">
        <f t="shared" si="17"/>
        <v>2194.6931999999997</v>
      </c>
    </row>
    <row r="163" spans="1:11" ht="60" x14ac:dyDescent="0.2">
      <c r="A163" s="3">
        <v>87264</v>
      </c>
      <c r="B163" s="3">
        <f>B162+1</f>
        <v>141</v>
      </c>
      <c r="C163" s="16" t="s">
        <v>253</v>
      </c>
      <c r="D163" s="3" t="s">
        <v>11</v>
      </c>
      <c r="E163" s="24">
        <v>105.1875</v>
      </c>
      <c r="F163" s="77">
        <v>54.96</v>
      </c>
      <c r="G163" s="28">
        <f t="shared" si="22"/>
        <v>5781.1050000000005</v>
      </c>
      <c r="H163" s="1" t="s">
        <v>12</v>
      </c>
      <c r="I163" s="61">
        <f t="shared" si="16"/>
        <v>31.556249999999999</v>
      </c>
      <c r="J163">
        <v>1.2749999999999999</v>
      </c>
      <c r="K163">
        <f t="shared" si="17"/>
        <v>134.11406249999999</v>
      </c>
    </row>
    <row r="164" spans="1:11" ht="60" x14ac:dyDescent="0.2">
      <c r="A164" s="3">
        <v>87265</v>
      </c>
      <c r="B164" s="3">
        <f t="shared" ref="B164:B170" si="23">B163+1</f>
        <v>142</v>
      </c>
      <c r="C164" s="16" t="s">
        <v>254</v>
      </c>
      <c r="D164" s="3" t="s">
        <v>11</v>
      </c>
      <c r="E164" s="24">
        <v>105.1875</v>
      </c>
      <c r="F164" s="77">
        <v>48.97</v>
      </c>
      <c r="G164" s="28">
        <f t="shared" si="22"/>
        <v>5151.0318749999997</v>
      </c>
      <c r="H164"/>
      <c r="I164" s="61">
        <f t="shared" si="16"/>
        <v>31.556249999999999</v>
      </c>
      <c r="J164">
        <v>1.2749999999999999</v>
      </c>
      <c r="K164">
        <f t="shared" si="17"/>
        <v>134.11406249999999</v>
      </c>
    </row>
    <row r="165" spans="1:11" ht="45" x14ac:dyDescent="0.2">
      <c r="A165" s="3">
        <v>87246</v>
      </c>
      <c r="B165" s="3">
        <f t="shared" si="23"/>
        <v>143</v>
      </c>
      <c r="C165" s="16" t="s">
        <v>255</v>
      </c>
      <c r="D165" s="3" t="s">
        <v>11</v>
      </c>
      <c r="E165" s="24">
        <v>105.1875</v>
      </c>
      <c r="F165" s="77">
        <v>53.58</v>
      </c>
      <c r="G165" s="28">
        <f t="shared" si="22"/>
        <v>5635.94625</v>
      </c>
      <c r="H165"/>
      <c r="I165" s="61">
        <f t="shared" si="16"/>
        <v>31.556249999999999</v>
      </c>
      <c r="J165">
        <v>1.2749999999999999</v>
      </c>
      <c r="K165">
        <f t="shared" si="17"/>
        <v>134.11406249999999</v>
      </c>
    </row>
    <row r="166" spans="1:11" ht="45" x14ac:dyDescent="0.2">
      <c r="A166" s="3">
        <v>87247</v>
      </c>
      <c r="B166" s="3">
        <f t="shared" si="23"/>
        <v>144</v>
      </c>
      <c r="C166" s="16" t="s">
        <v>256</v>
      </c>
      <c r="D166" s="3" t="s">
        <v>11</v>
      </c>
      <c r="E166" s="24">
        <v>133.87499999999997</v>
      </c>
      <c r="F166" s="77">
        <v>48.05</v>
      </c>
      <c r="G166" s="28">
        <f t="shared" si="22"/>
        <v>6432.6937499999985</v>
      </c>
      <c r="H166"/>
      <c r="I166" s="61">
        <f t="shared" si="16"/>
        <v>40.162499999999987</v>
      </c>
      <c r="J166">
        <v>1.2749999999999999</v>
      </c>
      <c r="K166">
        <f t="shared" si="17"/>
        <v>170.69062499999995</v>
      </c>
    </row>
    <row r="167" spans="1:11" ht="45" x14ac:dyDescent="0.2">
      <c r="A167" s="3">
        <v>87248</v>
      </c>
      <c r="B167" s="3">
        <f t="shared" si="23"/>
        <v>145</v>
      </c>
      <c r="C167" s="16" t="s">
        <v>257</v>
      </c>
      <c r="D167" s="3" t="s">
        <v>11</v>
      </c>
      <c r="E167" s="24">
        <v>133.87499999999997</v>
      </c>
      <c r="F167" s="77">
        <v>43.67</v>
      </c>
      <c r="G167" s="28">
        <f t="shared" si="22"/>
        <v>5846.3212499999991</v>
      </c>
      <c r="H167" s="1" t="s">
        <v>12</v>
      </c>
      <c r="I167" s="61">
        <f t="shared" si="16"/>
        <v>40.162499999999987</v>
      </c>
      <c r="J167">
        <v>1.2749999999999999</v>
      </c>
      <c r="K167">
        <f t="shared" si="17"/>
        <v>170.69062499999995</v>
      </c>
    </row>
    <row r="168" spans="1:11" ht="30" x14ac:dyDescent="0.2">
      <c r="A168" s="3" t="s">
        <v>262</v>
      </c>
      <c r="B168" s="3">
        <f t="shared" si="23"/>
        <v>146</v>
      </c>
      <c r="C168" s="16" t="s">
        <v>263</v>
      </c>
      <c r="D168" s="3" t="s">
        <v>11</v>
      </c>
      <c r="E168" s="23">
        <v>19.124999999999996</v>
      </c>
      <c r="F168" s="73">
        <v>161.86000000000001</v>
      </c>
      <c r="G168" s="28">
        <f t="shared" si="22"/>
        <v>3095.5724999999998</v>
      </c>
      <c r="H168" s="1" t="s">
        <v>12</v>
      </c>
      <c r="I168" s="61">
        <f t="shared" si="16"/>
        <v>5.7374999999999989</v>
      </c>
      <c r="J168">
        <v>1.2749999999999999</v>
      </c>
      <c r="K168">
        <f t="shared" si="17"/>
        <v>24.384374999999995</v>
      </c>
    </row>
    <row r="169" spans="1:11" ht="30" x14ac:dyDescent="0.2">
      <c r="A169" s="3">
        <v>72137</v>
      </c>
      <c r="B169" s="3">
        <f t="shared" si="23"/>
        <v>147</v>
      </c>
      <c r="C169" s="16" t="s">
        <v>265</v>
      </c>
      <c r="D169" s="3" t="s">
        <v>11</v>
      </c>
      <c r="E169" s="23">
        <v>103.27499999999999</v>
      </c>
      <c r="F169" s="73">
        <v>86.34</v>
      </c>
      <c r="G169" s="28">
        <f t="shared" si="22"/>
        <v>8916.7634999999991</v>
      </c>
      <c r="H169" s="24">
        <v>54.95</v>
      </c>
      <c r="I169" s="61">
        <f t="shared" si="16"/>
        <v>30.982499999999995</v>
      </c>
      <c r="J169">
        <v>1.2749999999999999</v>
      </c>
      <c r="K169">
        <f t="shared" si="17"/>
        <v>131.67562499999997</v>
      </c>
    </row>
    <row r="170" spans="1:11" ht="30" x14ac:dyDescent="0.2">
      <c r="A170" s="3">
        <v>84191</v>
      </c>
      <c r="B170" s="3">
        <f t="shared" si="23"/>
        <v>148</v>
      </c>
      <c r="C170" s="16" t="s">
        <v>267</v>
      </c>
      <c r="D170" s="3" t="s">
        <v>77</v>
      </c>
      <c r="E170" s="23">
        <v>98.051999999999992</v>
      </c>
      <c r="F170" s="73">
        <v>93.92</v>
      </c>
      <c r="G170" s="28">
        <f t="shared" si="22"/>
        <v>9209.0438400000003</v>
      </c>
      <c r="I170" s="61">
        <f t="shared" si="16"/>
        <v>29.415599999999998</v>
      </c>
      <c r="J170">
        <v>1.2749999999999999</v>
      </c>
      <c r="K170">
        <f t="shared" si="17"/>
        <v>125.01629999999999</v>
      </c>
    </row>
    <row r="171" spans="1:11" ht="15.75" customHeight="1" x14ac:dyDescent="0.2">
      <c r="A171" s="85" t="s">
        <v>379</v>
      </c>
      <c r="B171" s="85"/>
      <c r="C171" s="85"/>
      <c r="D171" s="85"/>
      <c r="E171" s="85"/>
      <c r="F171" s="85"/>
      <c r="G171" s="49">
        <f>SUM(G162:G170)</f>
        <v>54698.850285</v>
      </c>
      <c r="H171" s="11" t="s">
        <v>269</v>
      </c>
      <c r="I171" s="61">
        <f t="shared" si="16"/>
        <v>0</v>
      </c>
      <c r="J171">
        <v>1.2749999999999999</v>
      </c>
      <c r="K171">
        <f t="shared" si="17"/>
        <v>0</v>
      </c>
    </row>
    <row r="172" spans="1:11" ht="15.75" x14ac:dyDescent="0.2">
      <c r="A172" s="86" t="s">
        <v>377</v>
      </c>
      <c r="B172" s="86"/>
      <c r="C172" s="86"/>
      <c r="D172" s="86"/>
      <c r="E172" s="86"/>
      <c r="F172" s="86"/>
      <c r="G172" s="86"/>
      <c r="H172" s="11"/>
      <c r="I172" s="61">
        <f t="shared" si="16"/>
        <v>0</v>
      </c>
      <c r="J172">
        <v>1.2749999999999999</v>
      </c>
      <c r="K172">
        <f t="shared" si="17"/>
        <v>0</v>
      </c>
    </row>
    <row r="173" spans="1:11" ht="75" x14ac:dyDescent="0.2">
      <c r="A173" s="3" t="s">
        <v>285</v>
      </c>
      <c r="B173" s="3">
        <f>B170+1</f>
        <v>149</v>
      </c>
      <c r="C173" s="16" t="s">
        <v>286</v>
      </c>
      <c r="D173" s="3" t="s">
        <v>13</v>
      </c>
      <c r="E173" s="24">
        <v>720</v>
      </c>
      <c r="F173" s="77">
        <v>24.88</v>
      </c>
      <c r="G173" s="28">
        <f t="shared" ref="G173:G174" si="24">E173*F173</f>
        <v>17913.599999999999</v>
      </c>
      <c r="H173" s="11"/>
      <c r="I173" s="61">
        <f t="shared" si="16"/>
        <v>216</v>
      </c>
      <c r="J173">
        <v>1.2749999999999999</v>
      </c>
      <c r="K173">
        <f t="shared" si="17"/>
        <v>917.99999999999989</v>
      </c>
    </row>
    <row r="174" spans="1:11" ht="45" x14ac:dyDescent="0.2">
      <c r="A174" s="3" t="s">
        <v>287</v>
      </c>
      <c r="B174" s="3">
        <f>B173+1</f>
        <v>150</v>
      </c>
      <c r="C174" s="16" t="s">
        <v>288</v>
      </c>
      <c r="D174" s="3" t="s">
        <v>13</v>
      </c>
      <c r="E174" s="24">
        <v>300</v>
      </c>
      <c r="F174" s="73">
        <v>46.37</v>
      </c>
      <c r="G174" s="28">
        <f t="shared" si="24"/>
        <v>13911</v>
      </c>
      <c r="H174" s="11"/>
      <c r="I174" s="61">
        <f t="shared" si="16"/>
        <v>90</v>
      </c>
      <c r="J174">
        <v>1.2749999999999999</v>
      </c>
      <c r="K174">
        <f t="shared" si="17"/>
        <v>382.5</v>
      </c>
    </row>
    <row r="175" spans="1:11" ht="15.75" customHeight="1" x14ac:dyDescent="0.2">
      <c r="A175" s="87" t="s">
        <v>379</v>
      </c>
      <c r="B175" s="87"/>
      <c r="C175" s="87"/>
      <c r="D175" s="87"/>
      <c r="E175" s="87"/>
      <c r="F175" s="87"/>
      <c r="G175" s="50">
        <f>SUM(G173:G174)</f>
        <v>31824.6</v>
      </c>
      <c r="H175" s="11"/>
      <c r="I175" s="61"/>
      <c r="J175">
        <v>1.2749999999999999</v>
      </c>
    </row>
    <row r="176" spans="1:11" ht="21.75" customHeight="1" x14ac:dyDescent="0.25">
      <c r="A176" s="84" t="s">
        <v>289</v>
      </c>
      <c r="B176" s="84"/>
      <c r="C176" s="84"/>
      <c r="D176" s="84"/>
      <c r="E176" s="84"/>
      <c r="F176" s="84"/>
      <c r="G176" s="37">
        <f>G17+G42+G50+G121+G138+G143+G146+G160+G171+G175</f>
        <v>756000.00276000006</v>
      </c>
      <c r="H176" s="24">
        <v>404.63</v>
      </c>
      <c r="I176" s="61"/>
      <c r="J176" s="65">
        <f>G176*1.275</f>
        <v>963900.00351900002</v>
      </c>
      <c r="K176" s="65"/>
    </row>
    <row r="177" spans="6:10" ht="30.75" customHeight="1" x14ac:dyDescent="0.2">
      <c r="G177" s="60"/>
      <c r="H177" s="36"/>
      <c r="J177">
        <v>1.2580047400000001</v>
      </c>
    </row>
    <row r="178" spans="6:10" ht="30" customHeight="1" x14ac:dyDescent="0.25">
      <c r="G178" s="62"/>
      <c r="H178" s="12"/>
    </row>
    <row r="179" spans="6:10" ht="15.75" customHeight="1" x14ac:dyDescent="0.2">
      <c r="H179"/>
    </row>
    <row r="180" spans="6:10" x14ac:dyDescent="0.2">
      <c r="F180" s="81"/>
    </row>
    <row r="181" spans="6:10" x14ac:dyDescent="0.2">
      <c r="G181" s="48"/>
    </row>
    <row r="182" spans="6:10" x14ac:dyDescent="0.2">
      <c r="H182"/>
    </row>
    <row r="183" spans="6:10" x14ac:dyDescent="0.2">
      <c r="F183" s="82"/>
      <c r="G183" s="83"/>
      <c r="H183" s="38" t="e">
        <f>#REF!+G171+#REF!</f>
        <v>#REF!</v>
      </c>
    </row>
  </sheetData>
  <mergeCells count="27">
    <mergeCell ref="L6:L7"/>
    <mergeCell ref="A1:G1"/>
    <mergeCell ref="A2:G2"/>
    <mergeCell ref="A3:G3"/>
    <mergeCell ref="A4:G4"/>
    <mergeCell ref="A6:G6"/>
    <mergeCell ref="A143:F143"/>
    <mergeCell ref="A17:F17"/>
    <mergeCell ref="A18:G18"/>
    <mergeCell ref="A42:F42"/>
    <mergeCell ref="A43:G43"/>
    <mergeCell ref="A50:F50"/>
    <mergeCell ref="A51:G51"/>
    <mergeCell ref="A121:F121"/>
    <mergeCell ref="H121:H126"/>
    <mergeCell ref="A122:G122"/>
    <mergeCell ref="A138:F138"/>
    <mergeCell ref="A139:G139"/>
    <mergeCell ref="A172:G172"/>
    <mergeCell ref="A175:F175"/>
    <mergeCell ref="A176:F176"/>
    <mergeCell ref="A144:G144"/>
    <mergeCell ref="A146:F146"/>
    <mergeCell ref="A147:G147"/>
    <mergeCell ref="A160:F160"/>
    <mergeCell ref="A161:G161"/>
    <mergeCell ref="A171:F171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3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81F5-3EBF-42BF-92FE-3CCE21249033}">
  <sheetPr>
    <tabColor rgb="FFFFFFFF"/>
  </sheetPr>
  <dimension ref="A1:LJ183"/>
  <sheetViews>
    <sheetView view="pageBreakPreview" zoomScaleNormal="70" zoomScaleSheetLayoutView="100" zoomScalePageLayoutView="80" workbookViewId="0">
      <selection activeCell="A4" sqref="A4:G4"/>
    </sheetView>
  </sheetViews>
  <sheetFormatPr defaultRowHeight="12.75" x14ac:dyDescent="0.2"/>
  <cols>
    <col min="1" max="1" width="16.28515625" customWidth="1"/>
    <col min="2" max="2" width="8.7109375" customWidth="1"/>
    <col min="3" max="3" width="79.85546875" customWidth="1"/>
    <col min="4" max="4" width="8.7109375" customWidth="1"/>
    <col min="5" max="5" width="13" customWidth="1"/>
    <col min="6" max="6" width="15.42578125" style="80" customWidth="1"/>
    <col min="7" max="7" width="20" customWidth="1"/>
    <col min="8" max="8" width="0" style="1" hidden="1" customWidth="1"/>
    <col min="9" max="9" width="17" hidden="1" customWidth="1"/>
    <col min="10" max="10" width="14.5703125" hidden="1" customWidth="1"/>
    <col min="11" max="11" width="13.5703125" hidden="1" customWidth="1"/>
    <col min="12" max="12" width="26.7109375" customWidth="1"/>
  </cols>
  <sheetData>
    <row r="1" spans="1:322" ht="15.75" customHeight="1" x14ac:dyDescent="0.25">
      <c r="A1" s="95" t="s">
        <v>0</v>
      </c>
      <c r="B1" s="95"/>
      <c r="C1" s="95"/>
      <c r="D1" s="95"/>
      <c r="E1" s="95"/>
      <c r="F1" s="95"/>
      <c r="G1" s="95"/>
      <c r="H1"/>
    </row>
    <row r="2" spans="1:322" ht="15.75" customHeight="1" x14ac:dyDescent="0.25">
      <c r="A2" s="95" t="s">
        <v>416</v>
      </c>
      <c r="B2" s="95"/>
      <c r="C2" s="95"/>
      <c r="D2" s="95"/>
      <c r="E2" s="95"/>
      <c r="F2" s="95"/>
      <c r="G2" s="95"/>
      <c r="H2"/>
    </row>
    <row r="3" spans="1:322" ht="15.75" x14ac:dyDescent="0.2">
      <c r="A3" s="96" t="s">
        <v>2</v>
      </c>
      <c r="B3" s="96"/>
      <c r="C3" s="96"/>
      <c r="D3" s="96"/>
      <c r="E3" s="96"/>
      <c r="F3" s="96"/>
      <c r="G3" s="96"/>
      <c r="H3"/>
    </row>
    <row r="4" spans="1:322" ht="15.75" customHeight="1" x14ac:dyDescent="0.25">
      <c r="A4" s="95" t="s">
        <v>416</v>
      </c>
      <c r="B4" s="95"/>
      <c r="C4" s="95"/>
      <c r="D4" s="95"/>
      <c r="E4" s="95"/>
      <c r="F4" s="95"/>
      <c r="G4" s="95"/>
      <c r="H4"/>
    </row>
    <row r="5" spans="1:322" ht="32.25" customHeight="1" thickBot="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66" t="s">
        <v>9</v>
      </c>
      <c r="G5" s="2" t="s">
        <v>10</v>
      </c>
      <c r="H5"/>
    </row>
    <row r="6" spans="1:322" ht="15.75" customHeight="1" x14ac:dyDescent="0.2">
      <c r="A6" s="88" t="s">
        <v>395</v>
      </c>
      <c r="B6" s="88"/>
      <c r="C6" s="88"/>
      <c r="D6" s="88"/>
      <c r="E6" s="88"/>
      <c r="F6" s="88"/>
      <c r="G6" s="88"/>
      <c r="H6"/>
      <c r="L6" s="93" t="s">
        <v>413</v>
      </c>
    </row>
    <row r="7" spans="1:322" ht="30.75" thickBot="1" x14ac:dyDescent="0.25">
      <c r="A7" s="3">
        <v>94218</v>
      </c>
      <c r="B7" s="3">
        <v>1</v>
      </c>
      <c r="C7" s="4" t="s">
        <v>397</v>
      </c>
      <c r="D7" s="5" t="s">
        <v>11</v>
      </c>
      <c r="E7" s="6">
        <v>137.69999999999999</v>
      </c>
      <c r="F7" s="67">
        <v>86.03</v>
      </c>
      <c r="G7" s="7">
        <f t="shared" ref="G7:G16" si="0">E7*F7</f>
        <v>11846.330999999998</v>
      </c>
      <c r="H7" s="1" t="s">
        <v>12</v>
      </c>
      <c r="I7" s="61">
        <f>E7*0.3</f>
        <v>41.309999999999995</v>
      </c>
      <c r="J7">
        <v>1.2749999999999999</v>
      </c>
      <c r="K7">
        <f>J7*E7</f>
        <v>175.56749999999997</v>
      </c>
      <c r="L7" s="94"/>
    </row>
    <row r="8" spans="1:322" ht="60.75" thickBot="1" x14ac:dyDescent="0.25">
      <c r="A8" s="3">
        <v>94219</v>
      </c>
      <c r="B8" s="3">
        <f>B7+1</f>
        <v>2</v>
      </c>
      <c r="C8" s="4" t="s">
        <v>398</v>
      </c>
      <c r="D8" s="5" t="s">
        <v>13</v>
      </c>
      <c r="E8" s="6">
        <v>206.54999999999998</v>
      </c>
      <c r="F8" s="67">
        <v>18.52</v>
      </c>
      <c r="G8" s="7">
        <f t="shared" si="0"/>
        <v>3825.3059999999996</v>
      </c>
      <c r="H8" s="1" t="s">
        <v>12</v>
      </c>
      <c r="I8" s="61">
        <f t="shared" ref="I8:I71" si="1">E8*0.3</f>
        <v>61.964999999999989</v>
      </c>
      <c r="J8">
        <v>1.2749999999999999</v>
      </c>
      <c r="K8">
        <f t="shared" ref="K8:K71" si="2">J8*E8</f>
        <v>263.35124999999994</v>
      </c>
      <c r="L8" s="53" t="s">
        <v>401</v>
      </c>
    </row>
    <row r="9" spans="1:322" s="10" customFormat="1" ht="30.75" thickBot="1" x14ac:dyDescent="0.25">
      <c r="A9" s="3">
        <v>72105</v>
      </c>
      <c r="B9" s="3">
        <f t="shared" ref="B9:B16" si="3">B8+1</f>
        <v>3</v>
      </c>
      <c r="C9" s="4" t="s">
        <v>14</v>
      </c>
      <c r="D9" s="5" t="s">
        <v>13</v>
      </c>
      <c r="E9" s="6">
        <v>206.54999999999998</v>
      </c>
      <c r="F9" s="67">
        <v>37.32</v>
      </c>
      <c r="G9" s="7">
        <f t="shared" si="0"/>
        <v>7708.445999999999</v>
      </c>
      <c r="H9" s="8" t="s">
        <v>12</v>
      </c>
      <c r="I9" s="61">
        <f t="shared" si="1"/>
        <v>61.964999999999989</v>
      </c>
      <c r="J9">
        <v>1.2749999999999999</v>
      </c>
      <c r="K9">
        <f t="shared" si="2"/>
        <v>263.35124999999994</v>
      </c>
      <c r="L9" s="54" t="s">
        <v>402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</row>
    <row r="10" spans="1:322" s="10" customFormat="1" ht="30.75" thickBot="1" x14ac:dyDescent="0.25">
      <c r="A10" s="3">
        <v>94231</v>
      </c>
      <c r="B10" s="3">
        <f t="shared" si="3"/>
        <v>4</v>
      </c>
      <c r="C10" s="4" t="s">
        <v>399</v>
      </c>
      <c r="D10" s="5" t="s">
        <v>13</v>
      </c>
      <c r="E10" s="6">
        <v>66.937499999999986</v>
      </c>
      <c r="F10" s="67">
        <v>24.42</v>
      </c>
      <c r="G10" s="7">
        <f t="shared" si="0"/>
        <v>1634.6137499999998</v>
      </c>
      <c r="H10" s="8" t="s">
        <v>12</v>
      </c>
      <c r="I10" s="61">
        <f t="shared" si="1"/>
        <v>20.081249999999994</v>
      </c>
      <c r="J10">
        <v>1.2749999999999999</v>
      </c>
      <c r="K10">
        <f t="shared" si="2"/>
        <v>85.345312499999977</v>
      </c>
      <c r="L10" s="54" t="s">
        <v>412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</row>
    <row r="11" spans="1:322" s="10" customFormat="1" ht="45" x14ac:dyDescent="0.2">
      <c r="A11" s="3">
        <v>87881</v>
      </c>
      <c r="B11" s="3">
        <f t="shared" si="3"/>
        <v>5</v>
      </c>
      <c r="C11" s="4" t="s">
        <v>15</v>
      </c>
      <c r="D11" s="5" t="s">
        <v>11</v>
      </c>
      <c r="E11" s="6">
        <v>137.69999999999999</v>
      </c>
      <c r="F11" s="67">
        <v>2.95</v>
      </c>
      <c r="G11" s="7">
        <f t="shared" si="0"/>
        <v>406.21499999999997</v>
      </c>
      <c r="H11" s="8" t="s">
        <v>12</v>
      </c>
      <c r="I11" s="61">
        <f t="shared" si="1"/>
        <v>41.309999999999995</v>
      </c>
      <c r="J11">
        <v>1.2749999999999999</v>
      </c>
      <c r="K11">
        <f t="shared" si="2"/>
        <v>175.56749999999997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</row>
    <row r="12" spans="1:322" ht="45" x14ac:dyDescent="0.2">
      <c r="A12" s="3" t="s">
        <v>16</v>
      </c>
      <c r="B12" s="3">
        <f t="shared" si="3"/>
        <v>6</v>
      </c>
      <c r="C12" s="4" t="s">
        <v>17</v>
      </c>
      <c r="D12" s="5" t="s">
        <v>11</v>
      </c>
      <c r="E12" s="6">
        <v>68.849999999999994</v>
      </c>
      <c r="F12" s="67">
        <v>54.49</v>
      </c>
      <c r="G12" s="7">
        <f t="shared" si="0"/>
        <v>3751.6364999999996</v>
      </c>
      <c r="H12" s="8" t="s">
        <v>12</v>
      </c>
      <c r="I12" s="61">
        <f t="shared" si="1"/>
        <v>20.654999999999998</v>
      </c>
      <c r="J12">
        <v>1.2749999999999999</v>
      </c>
      <c r="K12">
        <f t="shared" si="2"/>
        <v>87.783749999999984</v>
      </c>
    </row>
    <row r="13" spans="1:322" ht="30" x14ac:dyDescent="0.2">
      <c r="A13" s="3">
        <v>72201</v>
      </c>
      <c r="B13" s="3">
        <f t="shared" si="3"/>
        <v>7</v>
      </c>
      <c r="C13" s="4" t="s">
        <v>18</v>
      </c>
      <c r="D13" s="5" t="s">
        <v>11</v>
      </c>
      <c r="E13" s="6">
        <v>137.69999999999999</v>
      </c>
      <c r="F13" s="67">
        <v>8.75</v>
      </c>
      <c r="G13" s="7">
        <f t="shared" si="0"/>
        <v>1204.875</v>
      </c>
      <c r="H13" s="8" t="s">
        <v>12</v>
      </c>
      <c r="I13" s="61">
        <f t="shared" si="1"/>
        <v>41.309999999999995</v>
      </c>
      <c r="J13">
        <v>1.2749999999999999</v>
      </c>
      <c r="K13">
        <f t="shared" si="2"/>
        <v>175.56749999999997</v>
      </c>
    </row>
    <row r="14" spans="1:322" ht="30" x14ac:dyDescent="0.2">
      <c r="A14" s="3">
        <v>55960</v>
      </c>
      <c r="B14" s="3">
        <f t="shared" si="3"/>
        <v>8</v>
      </c>
      <c r="C14" s="4" t="s">
        <v>19</v>
      </c>
      <c r="D14" s="5" t="s">
        <v>11</v>
      </c>
      <c r="E14" s="6">
        <v>206.54999999999998</v>
      </c>
      <c r="F14" s="67">
        <v>4.46</v>
      </c>
      <c r="G14" s="7">
        <f t="shared" si="0"/>
        <v>921.21299999999997</v>
      </c>
      <c r="H14" s="8" t="s">
        <v>12</v>
      </c>
      <c r="I14" s="61">
        <f t="shared" si="1"/>
        <v>61.964999999999989</v>
      </c>
      <c r="J14">
        <v>1.2749999999999999</v>
      </c>
      <c r="K14">
        <f t="shared" si="2"/>
        <v>263.35124999999994</v>
      </c>
    </row>
    <row r="15" spans="1:322" ht="60" x14ac:dyDescent="0.2">
      <c r="A15" s="3">
        <v>94230</v>
      </c>
      <c r="B15" s="3">
        <f t="shared" si="3"/>
        <v>9</v>
      </c>
      <c r="C15" s="4" t="s">
        <v>20</v>
      </c>
      <c r="D15" s="5" t="s">
        <v>13</v>
      </c>
      <c r="E15" s="6">
        <v>34.424999999999997</v>
      </c>
      <c r="F15" s="67">
        <v>68.87</v>
      </c>
      <c r="G15" s="7">
        <f t="shared" si="0"/>
        <v>2370.8497499999999</v>
      </c>
      <c r="H15" s="11" t="s">
        <v>21</v>
      </c>
      <c r="I15" s="61">
        <f t="shared" si="1"/>
        <v>10.327499999999999</v>
      </c>
      <c r="J15">
        <v>1.2749999999999999</v>
      </c>
      <c r="K15">
        <f t="shared" si="2"/>
        <v>43.891874999999992</v>
      </c>
    </row>
    <row r="16" spans="1:322" ht="60" x14ac:dyDescent="0.2">
      <c r="A16" s="3">
        <v>72089</v>
      </c>
      <c r="B16" s="3">
        <f t="shared" si="3"/>
        <v>10</v>
      </c>
      <c r="C16" s="4" t="s">
        <v>400</v>
      </c>
      <c r="D16" s="5" t="s">
        <v>11</v>
      </c>
      <c r="E16" s="6">
        <v>382.5</v>
      </c>
      <c r="F16" s="67">
        <v>10.86</v>
      </c>
      <c r="G16" s="7">
        <f t="shared" si="0"/>
        <v>4153.95</v>
      </c>
      <c r="H16" s="11" t="s">
        <v>22</v>
      </c>
      <c r="I16" s="61">
        <f t="shared" si="1"/>
        <v>114.75</v>
      </c>
      <c r="J16">
        <v>1.2749999999999999</v>
      </c>
      <c r="K16">
        <f t="shared" si="2"/>
        <v>487.68749999999994</v>
      </c>
    </row>
    <row r="17" spans="1:11" ht="15.75" customHeight="1" x14ac:dyDescent="0.2">
      <c r="A17" s="87" t="s">
        <v>379</v>
      </c>
      <c r="B17" s="87"/>
      <c r="C17" s="87"/>
      <c r="D17" s="87"/>
      <c r="E17" s="87"/>
      <c r="F17" s="87"/>
      <c r="G17" s="50">
        <f>SUM(G7:G16)</f>
        <v>37823.435999999994</v>
      </c>
      <c r="I17" s="61">
        <f t="shared" si="1"/>
        <v>0</v>
      </c>
      <c r="J17">
        <v>1.2749999999999999</v>
      </c>
      <c r="K17">
        <f t="shared" si="2"/>
        <v>0</v>
      </c>
    </row>
    <row r="18" spans="1:11" ht="15.75" x14ac:dyDescent="0.2">
      <c r="A18" s="88" t="s">
        <v>396</v>
      </c>
      <c r="B18" s="88"/>
      <c r="C18" s="88"/>
      <c r="D18" s="88"/>
      <c r="E18" s="88"/>
      <c r="F18" s="88"/>
      <c r="G18" s="88"/>
      <c r="H18"/>
      <c r="I18" s="61">
        <f t="shared" si="1"/>
        <v>0</v>
      </c>
      <c r="J18">
        <v>1.2749999999999999</v>
      </c>
      <c r="K18">
        <f t="shared" si="2"/>
        <v>0</v>
      </c>
    </row>
    <row r="19" spans="1:11" ht="15" x14ac:dyDescent="0.2">
      <c r="A19" s="3">
        <v>84862</v>
      </c>
      <c r="B19" s="3">
        <f>B16+1</f>
        <v>11</v>
      </c>
      <c r="C19" s="4" t="s">
        <v>24</v>
      </c>
      <c r="D19" s="5" t="s">
        <v>13</v>
      </c>
      <c r="E19" s="6">
        <v>34.424999999999997</v>
      </c>
      <c r="F19" s="67">
        <v>192.05</v>
      </c>
      <c r="G19" s="7">
        <f t="shared" ref="G19:G41" si="4">E19*F19</f>
        <v>6611.32125</v>
      </c>
      <c r="H19" s="1" t="s">
        <v>12</v>
      </c>
      <c r="I19" s="61">
        <f t="shared" si="1"/>
        <v>10.327499999999999</v>
      </c>
      <c r="J19">
        <v>1.2749999999999999</v>
      </c>
      <c r="K19">
        <f t="shared" si="2"/>
        <v>43.891874999999992</v>
      </c>
    </row>
    <row r="20" spans="1:11" ht="30" x14ac:dyDescent="0.2">
      <c r="A20" s="3">
        <v>73665</v>
      </c>
      <c r="B20" s="3">
        <f t="shared" ref="B20:B41" si="5">B19+1</f>
        <v>12</v>
      </c>
      <c r="C20" s="4" t="s">
        <v>25</v>
      </c>
      <c r="D20" s="5" t="s">
        <v>11</v>
      </c>
      <c r="E20" s="6">
        <v>19.124999999999996</v>
      </c>
      <c r="F20" s="67">
        <v>53.23</v>
      </c>
      <c r="G20" s="7">
        <f t="shared" si="4"/>
        <v>1018.0237499999997</v>
      </c>
      <c r="H20" s="1" t="s">
        <v>12</v>
      </c>
      <c r="I20" s="61">
        <f t="shared" si="1"/>
        <v>5.7374999999999989</v>
      </c>
      <c r="J20">
        <v>1.2749999999999999</v>
      </c>
      <c r="K20">
        <f t="shared" si="2"/>
        <v>24.384374999999995</v>
      </c>
    </row>
    <row r="21" spans="1:11" ht="15" x14ac:dyDescent="0.2">
      <c r="A21" s="3" t="s">
        <v>26</v>
      </c>
      <c r="B21" s="3">
        <f t="shared" si="5"/>
        <v>13</v>
      </c>
      <c r="C21" s="4" t="s">
        <v>27</v>
      </c>
      <c r="D21" s="5" t="s">
        <v>13</v>
      </c>
      <c r="E21" s="6">
        <v>34.424999999999997</v>
      </c>
      <c r="F21" s="67">
        <v>102.64</v>
      </c>
      <c r="G21" s="7">
        <f t="shared" si="4"/>
        <v>3533.3819999999996</v>
      </c>
      <c r="H21" s="1" t="s">
        <v>12</v>
      </c>
      <c r="I21" s="61">
        <f t="shared" si="1"/>
        <v>10.327499999999999</v>
      </c>
      <c r="J21">
        <v>1.2749999999999999</v>
      </c>
      <c r="K21">
        <f t="shared" si="2"/>
        <v>43.891874999999992</v>
      </c>
    </row>
    <row r="22" spans="1:11" ht="30" x14ac:dyDescent="0.2">
      <c r="A22" s="3" t="s">
        <v>28</v>
      </c>
      <c r="B22" s="3">
        <f t="shared" si="5"/>
        <v>14</v>
      </c>
      <c r="C22" s="4" t="s">
        <v>29</v>
      </c>
      <c r="D22" s="5" t="s">
        <v>13</v>
      </c>
      <c r="E22" s="6">
        <v>34.424999999999997</v>
      </c>
      <c r="F22" s="67">
        <v>27.44</v>
      </c>
      <c r="G22" s="7">
        <f t="shared" si="4"/>
        <v>944.62199999999996</v>
      </c>
      <c r="H22" s="1" t="s">
        <v>12</v>
      </c>
      <c r="I22" s="61">
        <f t="shared" si="1"/>
        <v>10.327499999999999</v>
      </c>
      <c r="J22">
        <v>1.2749999999999999</v>
      </c>
      <c r="K22">
        <f t="shared" si="2"/>
        <v>43.891874999999992</v>
      </c>
    </row>
    <row r="23" spans="1:11" ht="15" x14ac:dyDescent="0.2">
      <c r="A23" s="3">
        <v>72117</v>
      </c>
      <c r="B23" s="3">
        <f t="shared" si="5"/>
        <v>15</v>
      </c>
      <c r="C23" s="4" t="s">
        <v>30</v>
      </c>
      <c r="D23" s="5" t="s">
        <v>11</v>
      </c>
      <c r="E23" s="6">
        <v>68.849999999999994</v>
      </c>
      <c r="F23" s="67">
        <v>144.47</v>
      </c>
      <c r="G23" s="7">
        <f t="shared" si="4"/>
        <v>9946.7594999999983</v>
      </c>
      <c r="H23" s="1" t="s">
        <v>12</v>
      </c>
      <c r="I23" s="61">
        <f t="shared" si="1"/>
        <v>20.654999999999998</v>
      </c>
      <c r="J23">
        <v>1.2749999999999999</v>
      </c>
      <c r="K23">
        <f t="shared" si="2"/>
        <v>87.783749999999984</v>
      </c>
    </row>
    <row r="24" spans="1:11" ht="30" x14ac:dyDescent="0.2">
      <c r="A24" s="3">
        <v>72118</v>
      </c>
      <c r="B24" s="3">
        <f t="shared" si="5"/>
        <v>16</v>
      </c>
      <c r="C24" s="16" t="s">
        <v>31</v>
      </c>
      <c r="D24" s="3" t="s">
        <v>11</v>
      </c>
      <c r="E24" s="17">
        <v>68.849999999999994</v>
      </c>
      <c r="F24" s="68">
        <v>213.62</v>
      </c>
      <c r="G24" s="7">
        <f t="shared" si="4"/>
        <v>14707.736999999999</v>
      </c>
      <c r="H24" s="1" t="s">
        <v>12</v>
      </c>
      <c r="I24" s="61">
        <f t="shared" si="1"/>
        <v>20.654999999999998</v>
      </c>
      <c r="J24">
        <v>1.2749999999999999</v>
      </c>
      <c r="K24">
        <f t="shared" si="2"/>
        <v>87.783749999999984</v>
      </c>
    </row>
    <row r="25" spans="1:11" ht="30" x14ac:dyDescent="0.2">
      <c r="A25" s="3">
        <v>72119</v>
      </c>
      <c r="B25" s="3">
        <f t="shared" si="5"/>
        <v>17</v>
      </c>
      <c r="C25" s="16" t="s">
        <v>32</v>
      </c>
      <c r="D25" s="3" t="s">
        <v>11</v>
      </c>
      <c r="E25" s="17">
        <v>28.6875</v>
      </c>
      <c r="F25" s="68">
        <v>271.2</v>
      </c>
      <c r="G25" s="7">
        <f t="shared" si="4"/>
        <v>7780.0499999999993</v>
      </c>
      <c r="H25" s="1" t="s">
        <v>12</v>
      </c>
      <c r="I25" s="61">
        <f t="shared" si="1"/>
        <v>8.6062499999999993</v>
      </c>
      <c r="J25">
        <v>1.2749999999999999</v>
      </c>
      <c r="K25">
        <f t="shared" si="2"/>
        <v>36.576562499999994</v>
      </c>
    </row>
    <row r="26" spans="1:11" ht="30" x14ac:dyDescent="0.2">
      <c r="A26" s="3">
        <v>72120</v>
      </c>
      <c r="B26" s="3">
        <f t="shared" si="5"/>
        <v>18</v>
      </c>
      <c r="C26" s="16" t="s">
        <v>33</v>
      </c>
      <c r="D26" s="3" t="s">
        <v>11</v>
      </c>
      <c r="E26" s="6">
        <v>17.212499999999999</v>
      </c>
      <c r="F26" s="69">
        <v>344.6</v>
      </c>
      <c r="G26" s="7">
        <f t="shared" si="4"/>
        <v>5931.4274999999998</v>
      </c>
      <c r="H26" s="1" t="s">
        <v>12</v>
      </c>
      <c r="I26" s="61">
        <f t="shared" si="1"/>
        <v>5.1637499999999994</v>
      </c>
      <c r="J26">
        <v>1.2749999999999999</v>
      </c>
      <c r="K26">
        <f t="shared" si="2"/>
        <v>21.945937499999996</v>
      </c>
    </row>
    <row r="27" spans="1:11" ht="30" x14ac:dyDescent="0.2">
      <c r="A27" s="3" t="s">
        <v>34</v>
      </c>
      <c r="B27" s="3">
        <f t="shared" si="5"/>
        <v>19</v>
      </c>
      <c r="C27" s="4" t="s">
        <v>35</v>
      </c>
      <c r="D27" s="5" t="s">
        <v>11</v>
      </c>
      <c r="E27" s="6">
        <v>34.424999999999997</v>
      </c>
      <c r="F27" s="67">
        <v>446.28</v>
      </c>
      <c r="G27" s="7">
        <f t="shared" si="4"/>
        <v>15363.188999999998</v>
      </c>
      <c r="H27" s="1" t="s">
        <v>12</v>
      </c>
      <c r="I27" s="61">
        <f t="shared" si="1"/>
        <v>10.327499999999999</v>
      </c>
      <c r="J27">
        <v>1.2749999999999999</v>
      </c>
      <c r="K27">
        <f t="shared" si="2"/>
        <v>43.891874999999992</v>
      </c>
    </row>
    <row r="28" spans="1:11" ht="30" x14ac:dyDescent="0.2">
      <c r="A28" s="3" t="s">
        <v>404</v>
      </c>
      <c r="B28" s="3">
        <f t="shared" si="5"/>
        <v>20</v>
      </c>
      <c r="C28" s="4" t="s">
        <v>403</v>
      </c>
      <c r="D28" s="5" t="s">
        <v>36</v>
      </c>
      <c r="E28" s="6">
        <v>133.87499999999997</v>
      </c>
      <c r="F28" s="67">
        <v>26.58</v>
      </c>
      <c r="G28" s="7">
        <f t="shared" si="4"/>
        <v>3558.3974999999991</v>
      </c>
      <c r="H28" s="1" t="s">
        <v>12</v>
      </c>
      <c r="I28" s="61">
        <f t="shared" si="1"/>
        <v>40.162499999999987</v>
      </c>
      <c r="J28">
        <v>1.2749999999999999</v>
      </c>
      <c r="K28">
        <f t="shared" si="2"/>
        <v>170.69062499999995</v>
      </c>
    </row>
    <row r="29" spans="1:11" ht="60" x14ac:dyDescent="0.2">
      <c r="A29" s="3" t="s">
        <v>39</v>
      </c>
      <c r="B29" s="3">
        <f t="shared" si="5"/>
        <v>21</v>
      </c>
      <c r="C29" s="4" t="s">
        <v>40</v>
      </c>
      <c r="D29" s="5" t="s">
        <v>11</v>
      </c>
      <c r="E29" s="6">
        <v>19.124999999999996</v>
      </c>
      <c r="F29" s="67">
        <v>109.37</v>
      </c>
      <c r="G29" s="7">
        <f t="shared" si="4"/>
        <v>2091.7012499999996</v>
      </c>
      <c r="H29" s="1" t="s">
        <v>12</v>
      </c>
      <c r="I29" s="61">
        <f t="shared" si="1"/>
        <v>5.7374999999999989</v>
      </c>
      <c r="J29">
        <v>1.2749999999999999</v>
      </c>
      <c r="K29">
        <f t="shared" si="2"/>
        <v>24.384374999999995</v>
      </c>
    </row>
    <row r="30" spans="1:11" ht="45" x14ac:dyDescent="0.2">
      <c r="A30" s="3" t="s">
        <v>405</v>
      </c>
      <c r="B30" s="3">
        <f t="shared" si="5"/>
        <v>22</v>
      </c>
      <c r="C30" s="4" t="s">
        <v>407</v>
      </c>
      <c r="D30" s="5" t="s">
        <v>36</v>
      </c>
      <c r="E30" s="6">
        <v>7.5</v>
      </c>
      <c r="F30" s="69">
        <f>326.58+213.17</f>
        <v>539.75</v>
      </c>
      <c r="G30" s="7">
        <f t="shared" si="4"/>
        <v>4048.125</v>
      </c>
      <c r="H30" s="1">
        <v>394.96</v>
      </c>
      <c r="I30" s="61">
        <f t="shared" si="1"/>
        <v>2.25</v>
      </c>
      <c r="J30">
        <v>1.2749999999999999</v>
      </c>
      <c r="K30">
        <f t="shared" si="2"/>
        <v>9.5625</v>
      </c>
    </row>
    <row r="31" spans="1:11" ht="45" x14ac:dyDescent="0.2">
      <c r="A31" s="3" t="s">
        <v>406</v>
      </c>
      <c r="B31" s="3">
        <f t="shared" si="5"/>
        <v>23</v>
      </c>
      <c r="C31" s="4" t="s">
        <v>408</v>
      </c>
      <c r="D31" s="5" t="s">
        <v>36</v>
      </c>
      <c r="E31" s="6">
        <v>3</v>
      </c>
      <c r="F31" s="69">
        <f>353.84+223.19</f>
        <v>577.03</v>
      </c>
      <c r="G31" s="7">
        <f t="shared" si="4"/>
        <v>1731.09</v>
      </c>
      <c r="H31" s="1">
        <v>398.15</v>
      </c>
      <c r="I31" s="61">
        <f t="shared" si="1"/>
        <v>0.89999999999999991</v>
      </c>
      <c r="J31">
        <v>1.2749999999999999</v>
      </c>
      <c r="K31">
        <f t="shared" si="2"/>
        <v>3.8249999999999997</v>
      </c>
    </row>
    <row r="32" spans="1:11" ht="45" x14ac:dyDescent="0.2">
      <c r="A32" s="3" t="s">
        <v>409</v>
      </c>
      <c r="B32" s="3">
        <f t="shared" si="5"/>
        <v>24</v>
      </c>
      <c r="C32" s="4" t="s">
        <v>46</v>
      </c>
      <c r="D32" s="5" t="s">
        <v>36</v>
      </c>
      <c r="E32" s="6">
        <v>7.5</v>
      </c>
      <c r="F32" s="69">
        <f>348.78+233.23</f>
        <v>582.01</v>
      </c>
      <c r="G32" s="7">
        <f t="shared" si="4"/>
        <v>4365.0749999999998</v>
      </c>
      <c r="H32" s="1">
        <v>401.72</v>
      </c>
      <c r="I32" s="61">
        <f t="shared" si="1"/>
        <v>2.25</v>
      </c>
      <c r="J32">
        <v>1.2749999999999999</v>
      </c>
      <c r="K32">
        <f t="shared" si="2"/>
        <v>9.5625</v>
      </c>
    </row>
    <row r="33" spans="1:11" ht="45" x14ac:dyDescent="0.2">
      <c r="A33" s="3" t="s">
        <v>410</v>
      </c>
      <c r="B33" s="3">
        <f t="shared" si="5"/>
        <v>25</v>
      </c>
      <c r="C33" s="4" t="s">
        <v>48</v>
      </c>
      <c r="D33" s="5" t="s">
        <v>36</v>
      </c>
      <c r="E33" s="6">
        <v>3.5999999999999996</v>
      </c>
      <c r="F33" s="69">
        <f>365.66+243.23</f>
        <v>608.89</v>
      </c>
      <c r="G33" s="7">
        <f t="shared" si="4"/>
        <v>2192.0039999999999</v>
      </c>
      <c r="H33" s="1">
        <v>425.27</v>
      </c>
      <c r="I33" s="61">
        <f t="shared" si="1"/>
        <v>1.0799999999999998</v>
      </c>
      <c r="J33">
        <v>1.2749999999999999</v>
      </c>
      <c r="K33">
        <f t="shared" si="2"/>
        <v>4.589999999999999</v>
      </c>
    </row>
    <row r="34" spans="1:11" ht="30" x14ac:dyDescent="0.2">
      <c r="A34" s="3">
        <v>91341</v>
      </c>
      <c r="B34" s="3">
        <f t="shared" si="5"/>
        <v>26</v>
      </c>
      <c r="C34" s="4" t="s">
        <v>53</v>
      </c>
      <c r="D34" s="5" t="s">
        <v>11</v>
      </c>
      <c r="E34" s="6">
        <v>3.0599999999999996</v>
      </c>
      <c r="F34" s="69">
        <v>396.86</v>
      </c>
      <c r="G34" s="7">
        <f t="shared" si="4"/>
        <v>1214.3915999999999</v>
      </c>
      <c r="H34" s="1">
        <v>582.79999999999995</v>
      </c>
      <c r="I34" s="61">
        <f t="shared" si="1"/>
        <v>0.91799999999999982</v>
      </c>
      <c r="J34">
        <v>1.2749999999999999</v>
      </c>
      <c r="K34">
        <f t="shared" si="2"/>
        <v>3.9014999999999991</v>
      </c>
    </row>
    <row r="35" spans="1:11" ht="30" x14ac:dyDescent="0.2">
      <c r="A35" s="3">
        <v>91306</v>
      </c>
      <c r="B35" s="3">
        <f t="shared" si="5"/>
        <v>27</v>
      </c>
      <c r="C35" s="4" t="s">
        <v>411</v>
      </c>
      <c r="D35" s="5" t="s">
        <v>36</v>
      </c>
      <c r="E35" s="6">
        <v>3.3</v>
      </c>
      <c r="F35" s="69">
        <v>70.38</v>
      </c>
      <c r="G35" s="7">
        <f t="shared" si="4"/>
        <v>232.25399999999996</v>
      </c>
      <c r="H35" s="11">
        <v>192.83</v>
      </c>
      <c r="I35" s="61">
        <f t="shared" si="1"/>
        <v>0.98999999999999988</v>
      </c>
      <c r="J35">
        <v>1.2749999999999999</v>
      </c>
      <c r="K35">
        <f t="shared" si="2"/>
        <v>4.2074999999999996</v>
      </c>
    </row>
    <row r="36" spans="1:11" ht="45" x14ac:dyDescent="0.2">
      <c r="A36" s="3" t="s">
        <v>61</v>
      </c>
      <c r="B36" s="3">
        <f t="shared" si="5"/>
        <v>28</v>
      </c>
      <c r="C36" s="4" t="s">
        <v>62</v>
      </c>
      <c r="D36" s="5" t="s">
        <v>11</v>
      </c>
      <c r="E36" s="6">
        <v>5.7374999999999998</v>
      </c>
      <c r="F36" s="69">
        <v>252.92</v>
      </c>
      <c r="G36" s="7">
        <f t="shared" si="4"/>
        <v>1451.1284999999998</v>
      </c>
      <c r="H36" s="11">
        <v>237.86</v>
      </c>
      <c r="I36" s="61">
        <f t="shared" si="1"/>
        <v>1.7212499999999999</v>
      </c>
      <c r="J36">
        <v>1.2749999999999999</v>
      </c>
      <c r="K36">
        <f t="shared" si="2"/>
        <v>7.3153124999999992</v>
      </c>
    </row>
    <row r="37" spans="1:11" ht="60" x14ac:dyDescent="0.2">
      <c r="A37" s="3">
        <v>84885</v>
      </c>
      <c r="B37" s="3">
        <f t="shared" si="5"/>
        <v>29</v>
      </c>
      <c r="C37" s="4" t="s">
        <v>64</v>
      </c>
      <c r="D37" s="5" t="s">
        <v>36</v>
      </c>
      <c r="E37" s="6">
        <v>6</v>
      </c>
      <c r="F37" s="67">
        <v>539.37</v>
      </c>
      <c r="G37" s="7">
        <f t="shared" si="4"/>
        <v>3236.2200000000003</v>
      </c>
      <c r="H37" s="1" t="s">
        <v>12</v>
      </c>
      <c r="I37" s="61">
        <f t="shared" si="1"/>
        <v>1.7999999999999998</v>
      </c>
      <c r="J37">
        <v>1.2749999999999999</v>
      </c>
      <c r="K37">
        <f t="shared" si="2"/>
        <v>7.6499999999999995</v>
      </c>
    </row>
    <row r="38" spans="1:11" ht="60" x14ac:dyDescent="0.2">
      <c r="A38" s="3">
        <v>94579</v>
      </c>
      <c r="B38" s="3">
        <f t="shared" si="5"/>
        <v>30</v>
      </c>
      <c r="C38" s="4" t="s">
        <v>70</v>
      </c>
      <c r="D38" s="5" t="s">
        <v>11</v>
      </c>
      <c r="E38" s="6">
        <v>5.7374999999999998</v>
      </c>
      <c r="F38" s="67">
        <v>318.63</v>
      </c>
      <c r="G38" s="7">
        <f t="shared" si="4"/>
        <v>1828.139625</v>
      </c>
      <c r="H38" s="11" t="s">
        <v>71</v>
      </c>
      <c r="I38" s="61">
        <f t="shared" si="1"/>
        <v>1.7212499999999999</v>
      </c>
      <c r="J38">
        <v>1.2749999999999999</v>
      </c>
      <c r="K38">
        <f t="shared" si="2"/>
        <v>7.3153124999999992</v>
      </c>
    </row>
    <row r="39" spans="1:11" ht="30" x14ac:dyDescent="0.2">
      <c r="A39" s="20" t="s">
        <v>72</v>
      </c>
      <c r="B39" s="3">
        <f t="shared" si="5"/>
        <v>31</v>
      </c>
      <c r="C39" s="21" t="s">
        <v>73</v>
      </c>
      <c r="D39" s="3" t="s">
        <v>11</v>
      </c>
      <c r="E39" s="6">
        <v>15.299999999999999</v>
      </c>
      <c r="F39" s="70">
        <v>237.77</v>
      </c>
      <c r="G39" s="7">
        <f t="shared" si="4"/>
        <v>3637.8809999999999</v>
      </c>
      <c r="H39" s="19"/>
      <c r="I39" s="61">
        <f t="shared" si="1"/>
        <v>4.59</v>
      </c>
      <c r="J39">
        <v>1.2749999999999999</v>
      </c>
      <c r="K39">
        <f t="shared" si="2"/>
        <v>19.507499999999997</v>
      </c>
    </row>
    <row r="40" spans="1:11" ht="15" x14ac:dyDescent="0.2">
      <c r="A40" s="20">
        <v>97645</v>
      </c>
      <c r="B40" s="3">
        <f t="shared" si="5"/>
        <v>32</v>
      </c>
      <c r="C40" s="21" t="s">
        <v>74</v>
      </c>
      <c r="D40" s="3" t="s">
        <v>11</v>
      </c>
      <c r="E40" s="6">
        <v>344.25</v>
      </c>
      <c r="F40" s="70">
        <v>16.489999999999998</v>
      </c>
      <c r="G40" s="7">
        <f t="shared" si="4"/>
        <v>5676.6824999999999</v>
      </c>
      <c r="H40" s="19"/>
      <c r="I40" s="61">
        <f t="shared" si="1"/>
        <v>103.27499999999999</v>
      </c>
      <c r="J40">
        <v>1.2749999999999999</v>
      </c>
      <c r="K40">
        <f t="shared" si="2"/>
        <v>438.91874999999999</v>
      </c>
    </row>
    <row r="41" spans="1:11" ht="30" x14ac:dyDescent="0.2">
      <c r="A41" s="13">
        <v>85005</v>
      </c>
      <c r="B41" s="3">
        <f t="shared" si="5"/>
        <v>33</v>
      </c>
      <c r="C41" s="21" t="s">
        <v>75</v>
      </c>
      <c r="D41" s="3" t="s">
        <v>11</v>
      </c>
      <c r="E41" s="6">
        <v>11.475</v>
      </c>
      <c r="F41" s="71">
        <v>390.61</v>
      </c>
      <c r="G41" s="7">
        <f t="shared" si="4"/>
        <v>4482.2497499999999</v>
      </c>
      <c r="H41" s="19"/>
      <c r="I41" s="61">
        <f t="shared" si="1"/>
        <v>3.4424999999999999</v>
      </c>
      <c r="J41">
        <v>1.2749999999999999</v>
      </c>
      <c r="K41">
        <f t="shared" si="2"/>
        <v>14.630624999999998</v>
      </c>
    </row>
    <row r="42" spans="1:11" ht="15.75" customHeight="1" x14ac:dyDescent="0.2">
      <c r="A42" s="85" t="s">
        <v>379</v>
      </c>
      <c r="B42" s="85"/>
      <c r="C42" s="85"/>
      <c r="D42" s="85"/>
      <c r="E42" s="85"/>
      <c r="F42" s="85"/>
      <c r="G42" s="51">
        <f>SUM(G19:G41)</f>
        <v>105581.85172499997</v>
      </c>
      <c r="H42"/>
      <c r="I42" s="61">
        <f t="shared" si="1"/>
        <v>0</v>
      </c>
      <c r="J42">
        <v>1.2749999999999999</v>
      </c>
      <c r="K42">
        <f t="shared" si="2"/>
        <v>0</v>
      </c>
    </row>
    <row r="43" spans="1:11" ht="15.75" x14ac:dyDescent="0.2">
      <c r="A43" s="88" t="s">
        <v>76</v>
      </c>
      <c r="B43" s="88"/>
      <c r="C43" s="88"/>
      <c r="D43" s="88"/>
      <c r="E43" s="88"/>
      <c r="F43" s="88"/>
      <c r="G43" s="88"/>
      <c r="H43"/>
      <c r="I43" s="61">
        <f t="shared" si="1"/>
        <v>0</v>
      </c>
      <c r="J43">
        <v>1.2749999999999999</v>
      </c>
      <c r="K43">
        <f t="shared" si="2"/>
        <v>0</v>
      </c>
    </row>
    <row r="44" spans="1:11" ht="30" x14ac:dyDescent="0.2">
      <c r="A44" s="3" t="s">
        <v>80</v>
      </c>
      <c r="B44" s="3">
        <f>B41+1</f>
        <v>34</v>
      </c>
      <c r="C44" s="4" t="s">
        <v>81</v>
      </c>
      <c r="D44" s="5" t="s">
        <v>11</v>
      </c>
      <c r="E44" s="24">
        <v>15.299999999999999</v>
      </c>
      <c r="F44" s="72">
        <v>108.36</v>
      </c>
      <c r="G44" s="7">
        <f t="shared" ref="G44:G49" si="6">E44*F44</f>
        <v>1657.9079999999999</v>
      </c>
      <c r="H44" s="1" t="s">
        <v>12</v>
      </c>
      <c r="I44" s="61">
        <f t="shared" si="1"/>
        <v>4.59</v>
      </c>
      <c r="J44">
        <v>1.2749999999999999</v>
      </c>
      <c r="K44">
        <f t="shared" si="2"/>
        <v>19.507499999999997</v>
      </c>
    </row>
    <row r="45" spans="1:11" ht="15" x14ac:dyDescent="0.2">
      <c r="A45" s="3" t="s">
        <v>82</v>
      </c>
      <c r="B45" s="3">
        <f t="shared" ref="B45:B49" si="7">B44+1</f>
        <v>35</v>
      </c>
      <c r="C45" s="4" t="s">
        <v>83</v>
      </c>
      <c r="D45" s="5" t="s">
        <v>77</v>
      </c>
      <c r="E45" s="24">
        <v>34.424999999999997</v>
      </c>
      <c r="F45" s="72">
        <v>432.74</v>
      </c>
      <c r="G45" s="7">
        <f t="shared" si="6"/>
        <v>14897.074499999999</v>
      </c>
      <c r="H45" s="1" t="s">
        <v>12</v>
      </c>
      <c r="I45" s="61">
        <f t="shared" si="1"/>
        <v>10.327499999999999</v>
      </c>
      <c r="J45">
        <v>1.2749999999999999</v>
      </c>
      <c r="K45">
        <f t="shared" si="2"/>
        <v>43.891874999999992</v>
      </c>
    </row>
    <row r="46" spans="1:11" ht="60" x14ac:dyDescent="0.2">
      <c r="A46" s="3">
        <v>87456</v>
      </c>
      <c r="B46" s="3">
        <f t="shared" si="7"/>
        <v>36</v>
      </c>
      <c r="C46" s="4" t="s">
        <v>84</v>
      </c>
      <c r="D46" s="5" t="s">
        <v>11</v>
      </c>
      <c r="E46" s="24">
        <v>133.87499999999997</v>
      </c>
      <c r="F46" s="72">
        <v>54.59</v>
      </c>
      <c r="G46" s="7">
        <f t="shared" si="6"/>
        <v>7308.236249999999</v>
      </c>
      <c r="H46" s="1" t="s">
        <v>12</v>
      </c>
      <c r="I46" s="61">
        <f t="shared" si="1"/>
        <v>40.162499999999987</v>
      </c>
      <c r="J46">
        <v>1.2749999999999999</v>
      </c>
      <c r="K46">
        <f t="shared" si="2"/>
        <v>170.69062499999995</v>
      </c>
    </row>
    <row r="47" spans="1:11" ht="30" x14ac:dyDescent="0.2">
      <c r="A47" s="3">
        <v>86889</v>
      </c>
      <c r="B47" s="3">
        <f t="shared" si="7"/>
        <v>37</v>
      </c>
      <c r="C47" s="4" t="s">
        <v>85</v>
      </c>
      <c r="D47" s="5" t="s">
        <v>86</v>
      </c>
      <c r="E47" s="6">
        <v>19.124999999999996</v>
      </c>
      <c r="F47" s="67">
        <v>556.37</v>
      </c>
      <c r="G47" s="7">
        <f t="shared" si="6"/>
        <v>10640.576249999998</v>
      </c>
      <c r="H47" s="1" t="s">
        <v>12</v>
      </c>
      <c r="I47" s="61">
        <f t="shared" si="1"/>
        <v>5.7374999999999989</v>
      </c>
      <c r="J47">
        <v>1.2749999999999999</v>
      </c>
      <c r="K47">
        <f t="shared" si="2"/>
        <v>24.384374999999995</v>
      </c>
    </row>
    <row r="48" spans="1:11" ht="30" x14ac:dyDescent="0.2">
      <c r="A48" s="3">
        <v>86895</v>
      </c>
      <c r="B48" s="3">
        <f t="shared" si="7"/>
        <v>38</v>
      </c>
      <c r="C48" s="4" t="s">
        <v>87</v>
      </c>
      <c r="D48" s="5" t="s">
        <v>11</v>
      </c>
      <c r="E48" s="6">
        <v>19.124999999999996</v>
      </c>
      <c r="F48" s="67">
        <v>273.61</v>
      </c>
      <c r="G48" s="7">
        <f t="shared" si="6"/>
        <v>5232.7912499999993</v>
      </c>
      <c r="H48" s="1" t="s">
        <v>12</v>
      </c>
      <c r="I48" s="61">
        <f t="shared" si="1"/>
        <v>5.7374999999999989</v>
      </c>
      <c r="J48">
        <v>1.2749999999999999</v>
      </c>
      <c r="K48">
        <f t="shared" si="2"/>
        <v>24.384374999999995</v>
      </c>
    </row>
    <row r="49" spans="1:11" ht="30" x14ac:dyDescent="0.2">
      <c r="A49" s="3">
        <v>86957</v>
      </c>
      <c r="B49" s="3">
        <f t="shared" si="7"/>
        <v>39</v>
      </c>
      <c r="C49" s="4" t="s">
        <v>88</v>
      </c>
      <c r="D49" s="5" t="s">
        <v>36</v>
      </c>
      <c r="E49" s="6">
        <v>150</v>
      </c>
      <c r="F49" s="67">
        <v>18.440000000000001</v>
      </c>
      <c r="G49" s="7">
        <f t="shared" si="6"/>
        <v>2766</v>
      </c>
      <c r="H49" s="1" t="s">
        <v>12</v>
      </c>
      <c r="I49" s="61">
        <f t="shared" si="1"/>
        <v>45</v>
      </c>
      <c r="J49">
        <v>1.2749999999999999</v>
      </c>
      <c r="K49">
        <f t="shared" si="2"/>
        <v>191.25</v>
      </c>
    </row>
    <row r="50" spans="1:11" ht="15.75" customHeight="1" x14ac:dyDescent="0.2">
      <c r="A50" s="92" t="s">
        <v>89</v>
      </c>
      <c r="B50" s="92"/>
      <c r="C50" s="92"/>
      <c r="D50" s="92"/>
      <c r="E50" s="92"/>
      <c r="F50" s="92"/>
      <c r="G50" s="15">
        <f>SUM(G44:G49)</f>
        <v>42502.58625</v>
      </c>
      <c r="H50"/>
      <c r="I50" s="61">
        <f t="shared" si="1"/>
        <v>0</v>
      </c>
      <c r="J50">
        <v>1.2749999999999999</v>
      </c>
      <c r="K50">
        <f t="shared" si="2"/>
        <v>0</v>
      </c>
    </row>
    <row r="51" spans="1:11" ht="15.75" x14ac:dyDescent="0.2">
      <c r="A51" s="88" t="s">
        <v>90</v>
      </c>
      <c r="B51" s="88"/>
      <c r="C51" s="88"/>
      <c r="D51" s="88"/>
      <c r="E51" s="88"/>
      <c r="F51" s="88"/>
      <c r="G51" s="88"/>
      <c r="H51"/>
      <c r="I51" s="61">
        <f t="shared" si="1"/>
        <v>0</v>
      </c>
      <c r="J51">
        <v>1.2749999999999999</v>
      </c>
      <c r="K51">
        <f t="shared" si="2"/>
        <v>0</v>
      </c>
    </row>
    <row r="52" spans="1:11" ht="15" x14ac:dyDescent="0.2">
      <c r="A52" s="3">
        <v>72278</v>
      </c>
      <c r="B52" s="3">
        <f>B49+1</f>
        <v>40</v>
      </c>
      <c r="C52" s="21" t="s">
        <v>107</v>
      </c>
      <c r="D52" s="3" t="s">
        <v>7</v>
      </c>
      <c r="E52" s="23">
        <v>270</v>
      </c>
      <c r="F52" s="73">
        <v>84.58</v>
      </c>
      <c r="G52" s="7">
        <f t="shared" ref="G52:G115" si="8">E52*F52</f>
        <v>22836.6</v>
      </c>
      <c r="H52"/>
      <c r="I52" s="61">
        <f t="shared" si="1"/>
        <v>81</v>
      </c>
      <c r="J52">
        <v>1.2749999999999999</v>
      </c>
      <c r="K52">
        <f t="shared" si="2"/>
        <v>344.25</v>
      </c>
    </row>
    <row r="53" spans="1:11" ht="30" x14ac:dyDescent="0.2">
      <c r="A53" s="3" t="s">
        <v>91</v>
      </c>
      <c r="B53" s="3">
        <f t="shared" ref="B53:B116" si="9">B52+1</f>
        <v>41</v>
      </c>
      <c r="C53" s="21" t="s">
        <v>92</v>
      </c>
      <c r="D53" s="3" t="s">
        <v>7</v>
      </c>
      <c r="E53" s="23">
        <v>19.5</v>
      </c>
      <c r="F53" s="73">
        <v>44.16</v>
      </c>
      <c r="G53" s="7">
        <f t="shared" si="8"/>
        <v>861.11999999999989</v>
      </c>
      <c r="H53"/>
      <c r="I53" s="61">
        <f t="shared" si="1"/>
        <v>5.85</v>
      </c>
      <c r="J53">
        <v>1.2749999999999999</v>
      </c>
      <c r="K53">
        <f t="shared" si="2"/>
        <v>24.862499999999997</v>
      </c>
    </row>
    <row r="54" spans="1:11" ht="30" x14ac:dyDescent="0.2">
      <c r="A54" s="3" t="s">
        <v>93</v>
      </c>
      <c r="B54" s="3">
        <f t="shared" si="9"/>
        <v>42</v>
      </c>
      <c r="C54" s="21" t="s">
        <v>94</v>
      </c>
      <c r="D54" s="3" t="s">
        <v>7</v>
      </c>
      <c r="E54" s="23">
        <v>19.5</v>
      </c>
      <c r="F54" s="73">
        <v>50.53</v>
      </c>
      <c r="G54" s="7">
        <f t="shared" si="8"/>
        <v>985.33500000000004</v>
      </c>
      <c r="H54"/>
      <c r="I54" s="61">
        <f t="shared" si="1"/>
        <v>5.85</v>
      </c>
      <c r="J54">
        <v>1.2749999999999999</v>
      </c>
      <c r="K54">
        <f t="shared" si="2"/>
        <v>24.862499999999997</v>
      </c>
    </row>
    <row r="55" spans="1:11" ht="30" x14ac:dyDescent="0.2">
      <c r="A55" s="3" t="s">
        <v>95</v>
      </c>
      <c r="B55" s="3">
        <f t="shared" si="9"/>
        <v>43</v>
      </c>
      <c r="C55" s="21" t="s">
        <v>96</v>
      </c>
      <c r="D55" s="3" t="s">
        <v>7</v>
      </c>
      <c r="E55" s="23">
        <v>19.5</v>
      </c>
      <c r="F55" s="73">
        <v>58.35</v>
      </c>
      <c r="G55" s="7">
        <f t="shared" si="8"/>
        <v>1137.825</v>
      </c>
      <c r="H55"/>
      <c r="I55" s="61">
        <f t="shared" si="1"/>
        <v>5.85</v>
      </c>
      <c r="J55">
        <v>1.2749999999999999</v>
      </c>
      <c r="K55">
        <f t="shared" si="2"/>
        <v>24.862499999999997</v>
      </c>
    </row>
    <row r="56" spans="1:11" ht="60" x14ac:dyDescent="0.2">
      <c r="A56" s="3" t="s">
        <v>97</v>
      </c>
      <c r="B56" s="3">
        <f t="shared" si="9"/>
        <v>44</v>
      </c>
      <c r="C56" s="21" t="s">
        <v>98</v>
      </c>
      <c r="D56" s="3" t="s">
        <v>7</v>
      </c>
      <c r="E56" s="23">
        <v>9</v>
      </c>
      <c r="F56" s="73">
        <v>129.02000000000001</v>
      </c>
      <c r="G56" s="7">
        <f t="shared" si="8"/>
        <v>1161.18</v>
      </c>
      <c r="H56"/>
      <c r="I56" s="61">
        <f t="shared" si="1"/>
        <v>2.6999999999999997</v>
      </c>
      <c r="J56">
        <v>1.2749999999999999</v>
      </c>
      <c r="K56">
        <f t="shared" si="2"/>
        <v>11.475</v>
      </c>
    </row>
    <row r="57" spans="1:11" ht="30" x14ac:dyDescent="0.2">
      <c r="A57" s="3" t="s">
        <v>99</v>
      </c>
      <c r="B57" s="3">
        <f t="shared" si="9"/>
        <v>45</v>
      </c>
      <c r="C57" s="21" t="s">
        <v>100</v>
      </c>
      <c r="D57" s="3" t="s">
        <v>7</v>
      </c>
      <c r="E57" s="23">
        <v>19.5</v>
      </c>
      <c r="F57" s="73">
        <v>282.77999999999997</v>
      </c>
      <c r="G57" s="7">
        <f t="shared" si="8"/>
        <v>5514.2099999999991</v>
      </c>
      <c r="H57"/>
      <c r="I57" s="61">
        <f t="shared" si="1"/>
        <v>5.85</v>
      </c>
      <c r="J57">
        <v>1.2749999999999999</v>
      </c>
      <c r="K57">
        <f t="shared" si="2"/>
        <v>24.862499999999997</v>
      </c>
    </row>
    <row r="58" spans="1:11" ht="30" x14ac:dyDescent="0.2">
      <c r="A58" s="3">
        <v>83399</v>
      </c>
      <c r="B58" s="3">
        <f t="shared" si="9"/>
        <v>46</v>
      </c>
      <c r="C58" s="21" t="s">
        <v>101</v>
      </c>
      <c r="D58" s="3" t="s">
        <v>7</v>
      </c>
      <c r="E58" s="23">
        <v>31.5</v>
      </c>
      <c r="F58" s="73">
        <v>30.42</v>
      </c>
      <c r="G58" s="7">
        <f t="shared" si="8"/>
        <v>958.23</v>
      </c>
      <c r="H58"/>
      <c r="I58" s="61">
        <f t="shared" si="1"/>
        <v>9.4499999999999993</v>
      </c>
      <c r="J58">
        <v>1.2749999999999999</v>
      </c>
      <c r="K58">
        <f t="shared" si="2"/>
        <v>40.162499999999994</v>
      </c>
    </row>
    <row r="59" spans="1:11" ht="45" x14ac:dyDescent="0.2">
      <c r="A59" s="3">
        <v>83400</v>
      </c>
      <c r="B59" s="3">
        <f t="shared" si="9"/>
        <v>47</v>
      </c>
      <c r="C59" s="21" t="s">
        <v>102</v>
      </c>
      <c r="D59" s="3" t="s">
        <v>7</v>
      </c>
      <c r="E59" s="23">
        <v>9</v>
      </c>
      <c r="F59" s="73">
        <v>87.5</v>
      </c>
      <c r="G59" s="7">
        <f t="shared" si="8"/>
        <v>787.5</v>
      </c>
      <c r="H59"/>
      <c r="I59" s="61">
        <f t="shared" si="1"/>
        <v>2.6999999999999997</v>
      </c>
      <c r="J59">
        <v>1.2749999999999999</v>
      </c>
      <c r="K59">
        <f t="shared" si="2"/>
        <v>11.475</v>
      </c>
    </row>
    <row r="60" spans="1:11" ht="30" x14ac:dyDescent="0.2">
      <c r="A60" s="3">
        <v>83478</v>
      </c>
      <c r="B60" s="3">
        <f t="shared" si="9"/>
        <v>48</v>
      </c>
      <c r="C60" s="21" t="s">
        <v>103</v>
      </c>
      <c r="D60" s="3" t="s">
        <v>7</v>
      </c>
      <c r="E60" s="23">
        <v>9</v>
      </c>
      <c r="F60" s="73">
        <v>285.25</v>
      </c>
      <c r="G60" s="7">
        <f t="shared" si="8"/>
        <v>2567.25</v>
      </c>
      <c r="H60"/>
      <c r="I60" s="61">
        <f t="shared" si="1"/>
        <v>2.6999999999999997</v>
      </c>
      <c r="J60">
        <v>1.2749999999999999</v>
      </c>
      <c r="K60">
        <f t="shared" si="2"/>
        <v>11.475</v>
      </c>
    </row>
    <row r="61" spans="1:11" ht="30" x14ac:dyDescent="0.2">
      <c r="A61" s="3">
        <v>83479</v>
      </c>
      <c r="B61" s="3">
        <f t="shared" si="9"/>
        <v>49</v>
      </c>
      <c r="C61" s="21" t="s">
        <v>104</v>
      </c>
      <c r="D61" s="3" t="s">
        <v>7</v>
      </c>
      <c r="E61" s="23">
        <v>9</v>
      </c>
      <c r="F61" s="73">
        <v>113.08</v>
      </c>
      <c r="G61" s="7">
        <f t="shared" si="8"/>
        <v>1017.72</v>
      </c>
      <c r="H61"/>
      <c r="I61" s="61">
        <f t="shared" si="1"/>
        <v>2.6999999999999997</v>
      </c>
      <c r="J61">
        <v>1.2749999999999999</v>
      </c>
      <c r="K61">
        <f t="shared" si="2"/>
        <v>11.475</v>
      </c>
    </row>
    <row r="62" spans="1:11" ht="30" x14ac:dyDescent="0.2">
      <c r="A62" s="3">
        <v>83480</v>
      </c>
      <c r="B62" s="3">
        <f t="shared" si="9"/>
        <v>50</v>
      </c>
      <c r="C62" s="21" t="s">
        <v>105</v>
      </c>
      <c r="D62" s="3" t="s">
        <v>7</v>
      </c>
      <c r="E62" s="23">
        <v>9</v>
      </c>
      <c r="F62" s="73">
        <v>87.01</v>
      </c>
      <c r="G62" s="7">
        <f t="shared" si="8"/>
        <v>783.09</v>
      </c>
      <c r="H62"/>
      <c r="I62" s="61">
        <f t="shared" si="1"/>
        <v>2.6999999999999997</v>
      </c>
      <c r="J62">
        <v>1.2749999999999999</v>
      </c>
      <c r="K62">
        <f t="shared" si="2"/>
        <v>11.475</v>
      </c>
    </row>
    <row r="63" spans="1:11" ht="30" x14ac:dyDescent="0.2">
      <c r="A63" s="3">
        <v>83481</v>
      </c>
      <c r="B63" s="3">
        <f t="shared" si="9"/>
        <v>51</v>
      </c>
      <c r="C63" s="21" t="s">
        <v>106</v>
      </c>
      <c r="D63" s="3" t="s">
        <v>7</v>
      </c>
      <c r="E63" s="23">
        <v>9</v>
      </c>
      <c r="F63" s="73">
        <v>99.1</v>
      </c>
      <c r="G63" s="7">
        <f t="shared" si="8"/>
        <v>891.9</v>
      </c>
      <c r="H63"/>
      <c r="I63" s="61">
        <f t="shared" si="1"/>
        <v>2.6999999999999997</v>
      </c>
      <c r="J63">
        <v>1.2749999999999999</v>
      </c>
      <c r="K63">
        <f t="shared" si="2"/>
        <v>11.475</v>
      </c>
    </row>
    <row r="64" spans="1:11" ht="30" x14ac:dyDescent="0.2">
      <c r="A64" s="3">
        <v>83391</v>
      </c>
      <c r="B64" s="3">
        <f t="shared" si="9"/>
        <v>52</v>
      </c>
      <c r="C64" s="21" t="s">
        <v>108</v>
      </c>
      <c r="D64" s="3" t="s">
        <v>7</v>
      </c>
      <c r="E64" s="23">
        <v>360</v>
      </c>
      <c r="F64" s="73">
        <v>29.45</v>
      </c>
      <c r="G64" s="7">
        <f t="shared" si="8"/>
        <v>10602</v>
      </c>
      <c r="H64"/>
      <c r="I64" s="61">
        <f t="shared" si="1"/>
        <v>108</v>
      </c>
      <c r="J64">
        <v>1.2749999999999999</v>
      </c>
      <c r="K64">
        <f t="shared" si="2"/>
        <v>458.99999999999994</v>
      </c>
    </row>
    <row r="65" spans="1:11" ht="30" x14ac:dyDescent="0.2">
      <c r="A65" s="3">
        <v>83393</v>
      </c>
      <c r="B65" s="3">
        <f t="shared" si="9"/>
        <v>53</v>
      </c>
      <c r="C65" s="21" t="s">
        <v>109</v>
      </c>
      <c r="D65" s="3" t="s">
        <v>7</v>
      </c>
      <c r="E65" s="23">
        <v>360</v>
      </c>
      <c r="F65" s="73">
        <v>27.71</v>
      </c>
      <c r="G65" s="7">
        <f t="shared" si="8"/>
        <v>9975.6</v>
      </c>
      <c r="H65"/>
      <c r="I65" s="61">
        <f t="shared" si="1"/>
        <v>108</v>
      </c>
      <c r="J65">
        <v>1.2749999999999999</v>
      </c>
      <c r="K65">
        <f t="shared" si="2"/>
        <v>458.99999999999994</v>
      </c>
    </row>
    <row r="66" spans="1:11" ht="30" x14ac:dyDescent="0.2">
      <c r="A66" s="3" t="s">
        <v>110</v>
      </c>
      <c r="B66" s="3">
        <f t="shared" si="9"/>
        <v>54</v>
      </c>
      <c r="C66" s="21" t="s">
        <v>111</v>
      </c>
      <c r="D66" s="3" t="s">
        <v>7</v>
      </c>
      <c r="E66" s="23">
        <v>4.5</v>
      </c>
      <c r="F66" s="73">
        <v>1126.97</v>
      </c>
      <c r="G66" s="7">
        <f t="shared" si="8"/>
        <v>5071.3649999999998</v>
      </c>
      <c r="H66"/>
      <c r="I66" s="61">
        <f t="shared" si="1"/>
        <v>1.3499999999999999</v>
      </c>
      <c r="J66">
        <v>1.2749999999999999</v>
      </c>
      <c r="K66">
        <f t="shared" si="2"/>
        <v>5.7374999999999998</v>
      </c>
    </row>
    <row r="67" spans="1:11" ht="30" x14ac:dyDescent="0.2">
      <c r="A67" s="3" t="s">
        <v>112</v>
      </c>
      <c r="B67" s="3">
        <f t="shared" si="9"/>
        <v>55</v>
      </c>
      <c r="C67" s="21" t="s">
        <v>113</v>
      </c>
      <c r="D67" s="3" t="s">
        <v>7</v>
      </c>
      <c r="E67" s="23">
        <v>4.5</v>
      </c>
      <c r="F67" s="73">
        <v>1161.77</v>
      </c>
      <c r="G67" s="7">
        <f t="shared" si="8"/>
        <v>5227.9650000000001</v>
      </c>
      <c r="H67"/>
      <c r="I67" s="61">
        <f t="shared" si="1"/>
        <v>1.3499999999999999</v>
      </c>
      <c r="J67">
        <v>1.2749999999999999</v>
      </c>
      <c r="K67">
        <f t="shared" si="2"/>
        <v>5.7374999999999998</v>
      </c>
    </row>
    <row r="68" spans="1:11" ht="30" x14ac:dyDescent="0.2">
      <c r="A68" s="3" t="s">
        <v>114</v>
      </c>
      <c r="B68" s="3">
        <f t="shared" si="9"/>
        <v>56</v>
      </c>
      <c r="C68" s="21" t="s">
        <v>115</v>
      </c>
      <c r="D68" s="3" t="s">
        <v>7</v>
      </c>
      <c r="E68" s="23">
        <v>4.5</v>
      </c>
      <c r="F68" s="73">
        <v>662.88</v>
      </c>
      <c r="G68" s="7">
        <f t="shared" si="8"/>
        <v>2982.96</v>
      </c>
      <c r="H68"/>
      <c r="I68" s="61">
        <f t="shared" si="1"/>
        <v>1.3499999999999999</v>
      </c>
      <c r="J68">
        <v>1.2749999999999999</v>
      </c>
      <c r="K68">
        <f t="shared" si="2"/>
        <v>5.7374999999999998</v>
      </c>
    </row>
    <row r="69" spans="1:11" ht="15" x14ac:dyDescent="0.2">
      <c r="A69" s="3">
        <v>83641</v>
      </c>
      <c r="B69" s="3">
        <f t="shared" si="9"/>
        <v>57</v>
      </c>
      <c r="C69" s="21" t="s">
        <v>116</v>
      </c>
      <c r="D69" s="3" t="s">
        <v>7</v>
      </c>
      <c r="E69" s="23">
        <v>15</v>
      </c>
      <c r="F69" s="73"/>
      <c r="G69" s="7">
        <f t="shared" si="8"/>
        <v>0</v>
      </c>
      <c r="H69"/>
      <c r="I69" s="61">
        <f t="shared" si="1"/>
        <v>4.5</v>
      </c>
      <c r="J69">
        <v>1.2749999999999999</v>
      </c>
      <c r="K69">
        <f t="shared" si="2"/>
        <v>19.125</v>
      </c>
    </row>
    <row r="70" spans="1:11" ht="30" x14ac:dyDescent="0.2">
      <c r="A70" s="3" t="s">
        <v>117</v>
      </c>
      <c r="B70" s="3">
        <f t="shared" si="9"/>
        <v>58</v>
      </c>
      <c r="C70" s="21" t="s">
        <v>118</v>
      </c>
      <c r="D70" s="3" t="s">
        <v>7</v>
      </c>
      <c r="E70" s="23">
        <v>2.1</v>
      </c>
      <c r="F70" s="73">
        <v>8345.5499999999993</v>
      </c>
      <c r="G70" s="7">
        <f t="shared" si="8"/>
        <v>17525.654999999999</v>
      </c>
      <c r="H70"/>
      <c r="I70" s="61">
        <f t="shared" si="1"/>
        <v>0.63</v>
      </c>
      <c r="J70">
        <v>1.2749999999999999</v>
      </c>
      <c r="K70">
        <f t="shared" si="2"/>
        <v>2.6774999999999998</v>
      </c>
    </row>
    <row r="71" spans="1:11" ht="30" x14ac:dyDescent="0.2">
      <c r="A71" s="3" t="s">
        <v>119</v>
      </c>
      <c r="B71" s="3">
        <f t="shared" si="9"/>
        <v>59</v>
      </c>
      <c r="C71" s="21" t="s">
        <v>120</v>
      </c>
      <c r="D71" s="3" t="s">
        <v>7</v>
      </c>
      <c r="E71" s="23">
        <v>2.1</v>
      </c>
      <c r="F71" s="73">
        <v>10521.11</v>
      </c>
      <c r="G71" s="7">
        <f t="shared" si="8"/>
        <v>22094.331000000002</v>
      </c>
      <c r="H71"/>
      <c r="I71" s="61">
        <f t="shared" si="1"/>
        <v>0.63</v>
      </c>
      <c r="J71">
        <v>1.2749999999999999</v>
      </c>
      <c r="K71">
        <f t="shared" si="2"/>
        <v>2.6774999999999998</v>
      </c>
    </row>
    <row r="72" spans="1:11" ht="30" x14ac:dyDescent="0.2">
      <c r="A72" s="3">
        <v>83488</v>
      </c>
      <c r="B72" s="3">
        <f t="shared" si="9"/>
        <v>60</v>
      </c>
      <c r="C72" s="21" t="s">
        <v>121</v>
      </c>
      <c r="D72" s="3" t="s">
        <v>7</v>
      </c>
      <c r="E72" s="23">
        <v>2.1</v>
      </c>
      <c r="F72" s="73"/>
      <c r="G72" s="7">
        <f t="shared" si="8"/>
        <v>0</v>
      </c>
      <c r="H72"/>
      <c r="I72" s="61">
        <f t="shared" ref="I72:I135" si="10">E72*0.3</f>
        <v>0.63</v>
      </c>
      <c r="J72">
        <v>1.2749999999999999</v>
      </c>
      <c r="K72">
        <f t="shared" ref="K72:K135" si="11">J72*E72</f>
        <v>2.6774999999999998</v>
      </c>
    </row>
    <row r="73" spans="1:11" ht="30" x14ac:dyDescent="0.2">
      <c r="A73" s="3">
        <v>83489</v>
      </c>
      <c r="B73" s="3">
        <f t="shared" si="9"/>
        <v>61</v>
      </c>
      <c r="C73" s="21" t="s">
        <v>122</v>
      </c>
      <c r="D73" s="3" t="s">
        <v>7</v>
      </c>
      <c r="E73" s="23">
        <v>2.1</v>
      </c>
      <c r="F73" s="73"/>
      <c r="G73" s="7">
        <f t="shared" si="8"/>
        <v>0</v>
      </c>
      <c r="H73"/>
      <c r="I73" s="61">
        <f t="shared" si="10"/>
        <v>0.63</v>
      </c>
      <c r="J73">
        <v>1.2749999999999999</v>
      </c>
      <c r="K73">
        <f t="shared" si="11"/>
        <v>2.6774999999999998</v>
      </c>
    </row>
    <row r="74" spans="1:11" ht="45" x14ac:dyDescent="0.2">
      <c r="A74" s="3" t="s">
        <v>123</v>
      </c>
      <c r="B74" s="3">
        <f t="shared" si="9"/>
        <v>62</v>
      </c>
      <c r="C74" s="21" t="s">
        <v>124</v>
      </c>
      <c r="D74" s="3" t="s">
        <v>7</v>
      </c>
      <c r="E74" s="23">
        <v>9</v>
      </c>
      <c r="F74" s="73">
        <v>332.42</v>
      </c>
      <c r="G74" s="7">
        <f t="shared" si="8"/>
        <v>2991.78</v>
      </c>
      <c r="H74"/>
      <c r="I74" s="61">
        <f t="shared" si="10"/>
        <v>2.6999999999999997</v>
      </c>
      <c r="J74">
        <v>1.2749999999999999</v>
      </c>
      <c r="K74">
        <f t="shared" si="11"/>
        <v>11.475</v>
      </c>
    </row>
    <row r="75" spans="1:11" ht="30" x14ac:dyDescent="0.2">
      <c r="A75" s="3" t="s">
        <v>125</v>
      </c>
      <c r="B75" s="3">
        <f t="shared" si="9"/>
        <v>63</v>
      </c>
      <c r="C75" s="21" t="s">
        <v>126</v>
      </c>
      <c r="D75" s="3" t="s">
        <v>7</v>
      </c>
      <c r="E75" s="23">
        <v>9</v>
      </c>
      <c r="F75" s="73">
        <v>25.47</v>
      </c>
      <c r="G75" s="7">
        <f t="shared" si="8"/>
        <v>229.23</v>
      </c>
      <c r="H75"/>
      <c r="I75" s="61">
        <f t="shared" si="10"/>
        <v>2.6999999999999997</v>
      </c>
      <c r="J75">
        <v>1.2749999999999999</v>
      </c>
      <c r="K75">
        <f t="shared" si="11"/>
        <v>11.475</v>
      </c>
    </row>
    <row r="76" spans="1:11" ht="30" x14ac:dyDescent="0.2">
      <c r="A76" s="3" t="s">
        <v>127</v>
      </c>
      <c r="B76" s="3">
        <f t="shared" si="9"/>
        <v>64</v>
      </c>
      <c r="C76" s="21" t="s">
        <v>128</v>
      </c>
      <c r="D76" s="3" t="s">
        <v>7</v>
      </c>
      <c r="E76" s="23">
        <v>9</v>
      </c>
      <c r="F76" s="73">
        <v>78.569999999999993</v>
      </c>
      <c r="G76" s="7">
        <f t="shared" si="8"/>
        <v>707.12999999999988</v>
      </c>
      <c r="H76"/>
      <c r="I76" s="61">
        <f t="shared" si="10"/>
        <v>2.6999999999999997</v>
      </c>
      <c r="J76">
        <v>1.2749999999999999</v>
      </c>
      <c r="K76">
        <f t="shared" si="11"/>
        <v>11.475</v>
      </c>
    </row>
    <row r="77" spans="1:11" ht="45" x14ac:dyDescent="0.2">
      <c r="A77" s="3" t="s">
        <v>129</v>
      </c>
      <c r="B77" s="3">
        <f t="shared" si="9"/>
        <v>65</v>
      </c>
      <c r="C77" s="21" t="s">
        <v>130</v>
      </c>
      <c r="D77" s="3" t="s">
        <v>7</v>
      </c>
      <c r="E77" s="23">
        <v>19.5</v>
      </c>
      <c r="F77" s="73">
        <v>9.68</v>
      </c>
      <c r="G77" s="7">
        <f t="shared" si="8"/>
        <v>188.76</v>
      </c>
      <c r="H77"/>
      <c r="I77" s="61">
        <f t="shared" si="10"/>
        <v>5.85</v>
      </c>
      <c r="J77">
        <v>1.2749999999999999</v>
      </c>
      <c r="K77">
        <f t="shared" si="11"/>
        <v>24.862499999999997</v>
      </c>
    </row>
    <row r="78" spans="1:11" ht="45" x14ac:dyDescent="0.2">
      <c r="A78" s="3" t="s">
        <v>131</v>
      </c>
      <c r="B78" s="3">
        <f t="shared" si="9"/>
        <v>66</v>
      </c>
      <c r="C78" s="21" t="s">
        <v>132</v>
      </c>
      <c r="D78" s="3" t="s">
        <v>7</v>
      </c>
      <c r="E78" s="23">
        <v>19.5</v>
      </c>
      <c r="F78" s="73">
        <v>9.56</v>
      </c>
      <c r="G78" s="7">
        <f t="shared" si="8"/>
        <v>186.42000000000002</v>
      </c>
      <c r="H78"/>
      <c r="I78" s="61">
        <f t="shared" si="10"/>
        <v>5.85</v>
      </c>
      <c r="J78">
        <v>1.2749999999999999</v>
      </c>
      <c r="K78">
        <f t="shared" si="11"/>
        <v>24.862499999999997</v>
      </c>
    </row>
    <row r="79" spans="1:11" ht="45" x14ac:dyDescent="0.2">
      <c r="A79" s="3" t="s">
        <v>133</v>
      </c>
      <c r="B79" s="3">
        <f t="shared" si="9"/>
        <v>67</v>
      </c>
      <c r="C79" s="21" t="s">
        <v>134</v>
      </c>
      <c r="D79" s="3" t="s">
        <v>7</v>
      </c>
      <c r="E79" s="23">
        <v>19.5</v>
      </c>
      <c r="F79" s="73">
        <v>6.79</v>
      </c>
      <c r="G79" s="7">
        <f t="shared" si="8"/>
        <v>132.405</v>
      </c>
      <c r="H79"/>
      <c r="I79" s="61">
        <f t="shared" si="10"/>
        <v>5.85</v>
      </c>
      <c r="J79">
        <v>1.2749999999999999</v>
      </c>
      <c r="K79">
        <f t="shared" si="11"/>
        <v>24.862499999999997</v>
      </c>
    </row>
    <row r="80" spans="1:11" ht="30" x14ac:dyDescent="0.2">
      <c r="A80" s="3">
        <v>88545</v>
      </c>
      <c r="B80" s="3">
        <f t="shared" si="9"/>
        <v>68</v>
      </c>
      <c r="C80" s="21" t="s">
        <v>135</v>
      </c>
      <c r="D80" s="3" t="s">
        <v>7</v>
      </c>
      <c r="E80" s="23">
        <v>19.5</v>
      </c>
      <c r="F80" s="73">
        <v>159.69999999999999</v>
      </c>
      <c r="G80" s="7">
        <f t="shared" si="8"/>
        <v>3114.1499999999996</v>
      </c>
      <c r="H80"/>
      <c r="I80" s="61">
        <f t="shared" si="10"/>
        <v>5.85</v>
      </c>
      <c r="J80">
        <v>1.2749999999999999</v>
      </c>
      <c r="K80">
        <f t="shared" si="11"/>
        <v>24.862499999999997</v>
      </c>
    </row>
    <row r="81" spans="1:11" ht="45" x14ac:dyDescent="0.2">
      <c r="A81" s="3" t="s">
        <v>136</v>
      </c>
      <c r="B81" s="3">
        <f t="shared" si="9"/>
        <v>69</v>
      </c>
      <c r="C81" s="21" t="s">
        <v>137</v>
      </c>
      <c r="D81" s="3" t="s">
        <v>7</v>
      </c>
      <c r="E81" s="23">
        <v>30</v>
      </c>
      <c r="F81" s="73">
        <v>32.130000000000003</v>
      </c>
      <c r="G81" s="7">
        <f t="shared" si="8"/>
        <v>963.90000000000009</v>
      </c>
      <c r="H81"/>
      <c r="I81" s="61">
        <f t="shared" si="10"/>
        <v>9</v>
      </c>
      <c r="J81">
        <v>1.2749999999999999</v>
      </c>
      <c r="K81">
        <f t="shared" si="11"/>
        <v>38.25</v>
      </c>
    </row>
    <row r="82" spans="1:11" ht="45" x14ac:dyDescent="0.2">
      <c r="A82" s="3" t="s">
        <v>138</v>
      </c>
      <c r="B82" s="3">
        <f t="shared" si="9"/>
        <v>70</v>
      </c>
      <c r="C82" s="21" t="s">
        <v>139</v>
      </c>
      <c r="D82" s="3" t="s">
        <v>7</v>
      </c>
      <c r="E82" s="23">
        <v>30</v>
      </c>
      <c r="F82" s="73">
        <v>50.72</v>
      </c>
      <c r="G82" s="7">
        <f t="shared" si="8"/>
        <v>1521.6</v>
      </c>
      <c r="H82"/>
      <c r="I82" s="61">
        <f t="shared" si="10"/>
        <v>9</v>
      </c>
      <c r="J82">
        <v>1.2749999999999999</v>
      </c>
      <c r="K82">
        <f t="shared" si="11"/>
        <v>38.25</v>
      </c>
    </row>
    <row r="83" spans="1:11" ht="45" x14ac:dyDescent="0.2">
      <c r="A83" s="3" t="s">
        <v>140</v>
      </c>
      <c r="B83" s="3">
        <f t="shared" si="9"/>
        <v>71</v>
      </c>
      <c r="C83" s="21" t="s">
        <v>141</v>
      </c>
      <c r="D83" s="3" t="s">
        <v>7</v>
      </c>
      <c r="E83" s="23">
        <v>30</v>
      </c>
      <c r="F83" s="73">
        <v>154.79</v>
      </c>
      <c r="G83" s="7">
        <f t="shared" si="8"/>
        <v>4643.7</v>
      </c>
      <c r="H83"/>
      <c r="I83" s="61">
        <f t="shared" si="10"/>
        <v>9</v>
      </c>
      <c r="J83">
        <v>1.2749999999999999</v>
      </c>
      <c r="K83">
        <f t="shared" si="11"/>
        <v>38.25</v>
      </c>
    </row>
    <row r="84" spans="1:11" ht="30" x14ac:dyDescent="0.2">
      <c r="A84" s="3">
        <v>72271</v>
      </c>
      <c r="B84" s="3">
        <f t="shared" si="9"/>
        <v>72</v>
      </c>
      <c r="C84" s="21" t="s">
        <v>142</v>
      </c>
      <c r="D84" s="3" t="s">
        <v>7</v>
      </c>
      <c r="E84" s="23">
        <v>30</v>
      </c>
      <c r="F84" s="73">
        <v>12.51</v>
      </c>
      <c r="G84" s="7">
        <f t="shared" si="8"/>
        <v>375.3</v>
      </c>
      <c r="H84"/>
      <c r="I84" s="61">
        <f t="shared" si="10"/>
        <v>9</v>
      </c>
      <c r="J84">
        <v>1.2749999999999999</v>
      </c>
      <c r="K84">
        <f t="shared" si="11"/>
        <v>38.25</v>
      </c>
    </row>
    <row r="85" spans="1:11" ht="30" x14ac:dyDescent="0.2">
      <c r="A85" s="3">
        <v>72272</v>
      </c>
      <c r="B85" s="3">
        <f t="shared" si="9"/>
        <v>73</v>
      </c>
      <c r="C85" s="21" t="s">
        <v>143</v>
      </c>
      <c r="D85" s="3" t="s">
        <v>7</v>
      </c>
      <c r="E85" s="23">
        <v>30</v>
      </c>
      <c r="F85" s="73">
        <v>14.57</v>
      </c>
      <c r="G85" s="7">
        <f t="shared" si="8"/>
        <v>437.1</v>
      </c>
      <c r="H85"/>
      <c r="I85" s="61">
        <f t="shared" si="10"/>
        <v>9</v>
      </c>
      <c r="J85">
        <v>1.2749999999999999</v>
      </c>
      <c r="K85">
        <f t="shared" si="11"/>
        <v>38.25</v>
      </c>
    </row>
    <row r="86" spans="1:11" ht="45" x14ac:dyDescent="0.2">
      <c r="A86" s="3">
        <v>83377</v>
      </c>
      <c r="B86" s="3">
        <f t="shared" si="9"/>
        <v>74</v>
      </c>
      <c r="C86" s="21" t="s">
        <v>144</v>
      </c>
      <c r="D86" s="3" t="s">
        <v>7</v>
      </c>
      <c r="E86" s="23">
        <v>30</v>
      </c>
      <c r="F86" s="73">
        <v>14.94</v>
      </c>
      <c r="G86" s="7">
        <f t="shared" si="8"/>
        <v>448.2</v>
      </c>
      <c r="H86"/>
      <c r="I86" s="61">
        <f t="shared" si="10"/>
        <v>9</v>
      </c>
      <c r="J86">
        <v>1.2749999999999999</v>
      </c>
      <c r="K86">
        <f t="shared" si="11"/>
        <v>38.25</v>
      </c>
    </row>
    <row r="87" spans="1:11" ht="30" x14ac:dyDescent="0.2">
      <c r="A87" s="3" t="s">
        <v>145</v>
      </c>
      <c r="B87" s="3">
        <f t="shared" si="9"/>
        <v>75</v>
      </c>
      <c r="C87" s="21" t="s">
        <v>146</v>
      </c>
      <c r="D87" s="3" t="s">
        <v>7</v>
      </c>
      <c r="E87" s="23">
        <v>10.5</v>
      </c>
      <c r="F87" s="73">
        <v>76.34</v>
      </c>
      <c r="G87" s="7">
        <f t="shared" si="8"/>
        <v>801.57</v>
      </c>
      <c r="H87"/>
      <c r="I87" s="61">
        <f t="shared" si="10"/>
        <v>3.15</v>
      </c>
      <c r="J87">
        <v>1.2749999999999999</v>
      </c>
      <c r="K87">
        <f t="shared" si="11"/>
        <v>13.387499999999999</v>
      </c>
    </row>
    <row r="88" spans="1:11" ht="30" x14ac:dyDescent="0.2">
      <c r="A88" s="3" t="s">
        <v>147</v>
      </c>
      <c r="B88" s="3">
        <f t="shared" si="9"/>
        <v>76</v>
      </c>
      <c r="C88" s="21" t="s">
        <v>148</v>
      </c>
      <c r="D88" s="3" t="s">
        <v>7</v>
      </c>
      <c r="E88" s="23">
        <v>10.5</v>
      </c>
      <c r="F88" s="73">
        <v>102.61</v>
      </c>
      <c r="G88" s="7">
        <f t="shared" si="8"/>
        <v>1077.405</v>
      </c>
      <c r="H88"/>
      <c r="I88" s="61">
        <f t="shared" si="10"/>
        <v>3.15</v>
      </c>
      <c r="J88">
        <v>1.2749999999999999</v>
      </c>
      <c r="K88">
        <f t="shared" si="11"/>
        <v>13.387499999999999</v>
      </c>
    </row>
    <row r="89" spans="1:11" ht="30" x14ac:dyDescent="0.2">
      <c r="A89" s="3" t="s">
        <v>149</v>
      </c>
      <c r="B89" s="3">
        <f t="shared" si="9"/>
        <v>77</v>
      </c>
      <c r="C89" s="21" t="s">
        <v>150</v>
      </c>
      <c r="D89" s="3" t="s">
        <v>7</v>
      </c>
      <c r="E89" s="23">
        <v>3.5999999999999996</v>
      </c>
      <c r="F89" s="73">
        <v>295.16000000000003</v>
      </c>
      <c r="G89" s="7">
        <f t="shared" si="8"/>
        <v>1062.576</v>
      </c>
      <c r="H89"/>
      <c r="I89" s="61">
        <f t="shared" si="10"/>
        <v>1.0799999999999998</v>
      </c>
      <c r="J89">
        <v>1.2749999999999999</v>
      </c>
      <c r="K89">
        <f t="shared" si="11"/>
        <v>4.589999999999999</v>
      </c>
    </row>
    <row r="90" spans="1:11" ht="30" x14ac:dyDescent="0.2">
      <c r="A90" s="3" t="s">
        <v>151</v>
      </c>
      <c r="B90" s="3">
        <f t="shared" si="9"/>
        <v>78</v>
      </c>
      <c r="C90" s="21" t="s">
        <v>152</v>
      </c>
      <c r="D90" s="3" t="s">
        <v>7</v>
      </c>
      <c r="E90" s="23">
        <v>3.5999999999999996</v>
      </c>
      <c r="F90" s="73">
        <v>766.79</v>
      </c>
      <c r="G90" s="7">
        <f t="shared" si="8"/>
        <v>2760.4439999999995</v>
      </c>
      <c r="H90"/>
      <c r="I90" s="61">
        <f t="shared" si="10"/>
        <v>1.0799999999999998</v>
      </c>
      <c r="J90">
        <v>1.2749999999999999</v>
      </c>
      <c r="K90">
        <f t="shared" si="11"/>
        <v>4.589999999999999</v>
      </c>
    </row>
    <row r="91" spans="1:11" ht="30" x14ac:dyDescent="0.2">
      <c r="A91" s="3" t="s">
        <v>153</v>
      </c>
      <c r="B91" s="3">
        <f t="shared" si="9"/>
        <v>79</v>
      </c>
      <c r="C91" s="21" t="s">
        <v>154</v>
      </c>
      <c r="D91" s="3" t="s">
        <v>7</v>
      </c>
      <c r="E91" s="23">
        <v>1.7999999999999998</v>
      </c>
      <c r="F91" s="73">
        <v>1048.76</v>
      </c>
      <c r="G91" s="7">
        <f t="shared" si="8"/>
        <v>1887.7679999999998</v>
      </c>
      <c r="H91"/>
      <c r="I91" s="61">
        <f t="shared" si="10"/>
        <v>0.53999999999999992</v>
      </c>
      <c r="J91">
        <v>1.2749999999999999</v>
      </c>
      <c r="K91">
        <f t="shared" si="11"/>
        <v>2.2949999999999995</v>
      </c>
    </row>
    <row r="92" spans="1:11" ht="30" x14ac:dyDescent="0.2">
      <c r="A92" s="3" t="s">
        <v>155</v>
      </c>
      <c r="B92" s="3">
        <f t="shared" si="9"/>
        <v>80</v>
      </c>
      <c r="C92" s="21" t="s">
        <v>156</v>
      </c>
      <c r="D92" s="3" t="s">
        <v>7</v>
      </c>
      <c r="E92" s="23">
        <v>1.7999999999999998</v>
      </c>
      <c r="F92" s="73">
        <v>1719.48</v>
      </c>
      <c r="G92" s="7">
        <f t="shared" si="8"/>
        <v>3095.0639999999999</v>
      </c>
      <c r="H92"/>
      <c r="I92" s="61">
        <f t="shared" si="10"/>
        <v>0.53999999999999992</v>
      </c>
      <c r="J92">
        <v>1.2749999999999999</v>
      </c>
      <c r="K92">
        <f t="shared" si="11"/>
        <v>2.2949999999999995</v>
      </c>
    </row>
    <row r="93" spans="1:11" ht="30" x14ac:dyDescent="0.2">
      <c r="A93" s="3" t="s">
        <v>157</v>
      </c>
      <c r="B93" s="3">
        <f t="shared" si="9"/>
        <v>81</v>
      </c>
      <c r="C93" s="21" t="s">
        <v>158</v>
      </c>
      <c r="D93" s="3" t="s">
        <v>7</v>
      </c>
      <c r="E93" s="23">
        <v>7.5</v>
      </c>
      <c r="F93" s="73">
        <v>462.76</v>
      </c>
      <c r="G93" s="7">
        <f t="shared" si="8"/>
        <v>3470.7</v>
      </c>
      <c r="H93"/>
      <c r="I93" s="61">
        <f t="shared" si="10"/>
        <v>2.25</v>
      </c>
      <c r="J93">
        <v>1.2749999999999999</v>
      </c>
      <c r="K93">
        <f t="shared" si="11"/>
        <v>9.5625</v>
      </c>
    </row>
    <row r="94" spans="1:11" ht="30" x14ac:dyDescent="0.2">
      <c r="A94" s="3" t="s">
        <v>159</v>
      </c>
      <c r="B94" s="3">
        <f t="shared" si="9"/>
        <v>82</v>
      </c>
      <c r="C94" s="21" t="s">
        <v>160</v>
      </c>
      <c r="D94" s="3" t="s">
        <v>7</v>
      </c>
      <c r="E94" s="23">
        <v>30</v>
      </c>
      <c r="F94" s="73">
        <v>11.69</v>
      </c>
      <c r="G94" s="7">
        <f t="shared" si="8"/>
        <v>350.7</v>
      </c>
      <c r="H94"/>
      <c r="I94" s="61">
        <f t="shared" si="10"/>
        <v>9</v>
      </c>
      <c r="J94">
        <v>1.2749999999999999</v>
      </c>
      <c r="K94">
        <f t="shared" si="11"/>
        <v>38.25</v>
      </c>
    </row>
    <row r="95" spans="1:11" ht="30" x14ac:dyDescent="0.2">
      <c r="A95" s="3" t="s">
        <v>161</v>
      </c>
      <c r="B95" s="3">
        <f t="shared" si="9"/>
        <v>83</v>
      </c>
      <c r="C95" s="21" t="s">
        <v>162</v>
      </c>
      <c r="D95" s="3" t="s">
        <v>7</v>
      </c>
      <c r="E95" s="23">
        <v>30</v>
      </c>
      <c r="F95" s="73">
        <v>18.170000000000002</v>
      </c>
      <c r="G95" s="7">
        <f t="shared" si="8"/>
        <v>545.1</v>
      </c>
      <c r="H95"/>
      <c r="I95" s="61">
        <f t="shared" si="10"/>
        <v>9</v>
      </c>
      <c r="J95">
        <v>1.2749999999999999</v>
      </c>
      <c r="K95">
        <f t="shared" si="11"/>
        <v>38.25</v>
      </c>
    </row>
    <row r="96" spans="1:11" ht="60" x14ac:dyDescent="0.2">
      <c r="A96" s="3">
        <v>83463</v>
      </c>
      <c r="B96" s="3">
        <f t="shared" si="9"/>
        <v>84</v>
      </c>
      <c r="C96" s="21" t="s">
        <v>163</v>
      </c>
      <c r="D96" s="3" t="s">
        <v>7</v>
      </c>
      <c r="E96" s="23">
        <v>2.4</v>
      </c>
      <c r="F96" s="73">
        <v>253.31</v>
      </c>
      <c r="G96" s="7">
        <f t="shared" si="8"/>
        <v>607.94399999999996</v>
      </c>
      <c r="H96"/>
      <c r="I96" s="61">
        <f t="shared" si="10"/>
        <v>0.72</v>
      </c>
      <c r="J96">
        <v>1.2749999999999999</v>
      </c>
      <c r="K96">
        <f t="shared" si="11"/>
        <v>3.0599999999999996</v>
      </c>
    </row>
    <row r="97" spans="1:11" ht="60" x14ac:dyDescent="0.2">
      <c r="A97" s="3" t="s">
        <v>164</v>
      </c>
      <c r="B97" s="3">
        <f t="shared" si="9"/>
        <v>85</v>
      </c>
      <c r="C97" s="21" t="s">
        <v>165</v>
      </c>
      <c r="D97" s="3" t="s">
        <v>7</v>
      </c>
      <c r="E97" s="23">
        <v>2.4</v>
      </c>
      <c r="F97" s="73">
        <v>344.97</v>
      </c>
      <c r="G97" s="7">
        <f t="shared" si="8"/>
        <v>827.928</v>
      </c>
      <c r="H97"/>
      <c r="I97" s="61">
        <f t="shared" si="10"/>
        <v>0.72</v>
      </c>
      <c r="J97">
        <v>1.2749999999999999</v>
      </c>
      <c r="K97">
        <f t="shared" si="11"/>
        <v>3.0599999999999996</v>
      </c>
    </row>
    <row r="98" spans="1:11" ht="60" x14ac:dyDescent="0.2">
      <c r="A98" s="3" t="s">
        <v>166</v>
      </c>
      <c r="B98" s="3">
        <f t="shared" si="9"/>
        <v>86</v>
      </c>
      <c r="C98" s="21" t="s">
        <v>167</v>
      </c>
      <c r="D98" s="3" t="s">
        <v>7</v>
      </c>
      <c r="E98" s="23">
        <v>2.4</v>
      </c>
      <c r="F98" s="73">
        <v>400.12</v>
      </c>
      <c r="G98" s="7">
        <f t="shared" si="8"/>
        <v>960.28800000000001</v>
      </c>
      <c r="H98"/>
      <c r="I98" s="61">
        <f t="shared" si="10"/>
        <v>0.72</v>
      </c>
      <c r="J98">
        <v>1.2749999999999999</v>
      </c>
      <c r="K98">
        <f t="shared" si="11"/>
        <v>3.0599999999999996</v>
      </c>
    </row>
    <row r="99" spans="1:11" ht="60" x14ac:dyDescent="0.2">
      <c r="A99" s="3" t="s">
        <v>168</v>
      </c>
      <c r="B99" s="3">
        <f t="shared" si="9"/>
        <v>87</v>
      </c>
      <c r="C99" s="21" t="s">
        <v>169</v>
      </c>
      <c r="D99" s="3" t="s">
        <v>7</v>
      </c>
      <c r="E99" s="23">
        <v>2.4</v>
      </c>
      <c r="F99" s="73">
        <v>782.68</v>
      </c>
      <c r="G99" s="7">
        <f t="shared" si="8"/>
        <v>1878.4319999999998</v>
      </c>
      <c r="H99"/>
      <c r="I99" s="61">
        <f t="shared" si="10"/>
        <v>0.72</v>
      </c>
      <c r="J99">
        <v>1.2749999999999999</v>
      </c>
      <c r="K99">
        <f t="shared" si="11"/>
        <v>3.0599999999999996</v>
      </c>
    </row>
    <row r="100" spans="1:11" ht="30" x14ac:dyDescent="0.2">
      <c r="A100" s="56">
        <v>72339</v>
      </c>
      <c r="B100" s="3">
        <f t="shared" si="9"/>
        <v>88</v>
      </c>
      <c r="C100" s="57" t="s">
        <v>170</v>
      </c>
      <c r="D100" s="56" t="s">
        <v>7</v>
      </c>
      <c r="E100" s="58">
        <v>69</v>
      </c>
      <c r="F100" s="74">
        <v>47.25</v>
      </c>
      <c r="G100" s="59">
        <f t="shared" si="8"/>
        <v>3260.25</v>
      </c>
      <c r="H100"/>
      <c r="I100" s="61">
        <f t="shared" si="10"/>
        <v>20.7</v>
      </c>
      <c r="J100">
        <v>1.2749999999999999</v>
      </c>
      <c r="K100">
        <f t="shared" si="11"/>
        <v>87.974999999999994</v>
      </c>
    </row>
    <row r="101" spans="1:11" ht="30" x14ac:dyDescent="0.2">
      <c r="A101" s="3">
        <v>83403</v>
      </c>
      <c r="B101" s="3">
        <f t="shared" si="9"/>
        <v>89</v>
      </c>
      <c r="C101" s="21" t="s">
        <v>171</v>
      </c>
      <c r="D101" s="3" t="s">
        <v>7</v>
      </c>
      <c r="E101" s="23">
        <v>30</v>
      </c>
      <c r="F101" s="73">
        <v>14.95</v>
      </c>
      <c r="G101" s="7">
        <f t="shared" si="8"/>
        <v>448.5</v>
      </c>
      <c r="H101"/>
      <c r="I101" s="61">
        <f t="shared" si="10"/>
        <v>9</v>
      </c>
      <c r="J101">
        <v>1.2749999999999999</v>
      </c>
      <c r="K101">
        <f t="shared" si="11"/>
        <v>38.25</v>
      </c>
    </row>
    <row r="102" spans="1:11" ht="30" x14ac:dyDescent="0.2">
      <c r="A102" s="3" t="s">
        <v>172</v>
      </c>
      <c r="B102" s="3">
        <f t="shared" si="9"/>
        <v>90</v>
      </c>
      <c r="C102" s="21" t="s">
        <v>173</v>
      </c>
      <c r="D102" s="3" t="s">
        <v>13</v>
      </c>
      <c r="E102" s="23">
        <v>95.625</v>
      </c>
      <c r="F102" s="73">
        <v>1.46</v>
      </c>
      <c r="G102" s="7">
        <f t="shared" si="8"/>
        <v>139.61249999999998</v>
      </c>
      <c r="H102"/>
      <c r="I102" s="61">
        <f t="shared" si="10"/>
        <v>28.6875</v>
      </c>
      <c r="J102">
        <v>1.2749999999999999</v>
      </c>
      <c r="K102">
        <f t="shared" si="11"/>
        <v>121.92187499999999</v>
      </c>
    </row>
    <row r="103" spans="1:11" ht="30" x14ac:dyDescent="0.2">
      <c r="A103" s="3">
        <v>83366</v>
      </c>
      <c r="B103" s="3">
        <f t="shared" si="9"/>
        <v>91</v>
      </c>
      <c r="C103" s="21" t="s">
        <v>174</v>
      </c>
      <c r="D103" s="3" t="s">
        <v>7</v>
      </c>
      <c r="E103" s="23">
        <v>3</v>
      </c>
      <c r="F103" s="73">
        <v>50.61</v>
      </c>
      <c r="G103" s="7">
        <f t="shared" si="8"/>
        <v>151.82999999999998</v>
      </c>
      <c r="H103"/>
      <c r="I103" s="61">
        <f t="shared" si="10"/>
        <v>0.89999999999999991</v>
      </c>
      <c r="J103">
        <v>1.2749999999999999</v>
      </c>
      <c r="K103">
        <f t="shared" si="11"/>
        <v>3.8249999999999997</v>
      </c>
    </row>
    <row r="104" spans="1:11" ht="30" x14ac:dyDescent="0.2">
      <c r="A104" s="3">
        <v>83367</v>
      </c>
      <c r="B104" s="3">
        <f t="shared" si="9"/>
        <v>92</v>
      </c>
      <c r="C104" s="21" t="s">
        <v>175</v>
      </c>
      <c r="D104" s="3" t="s">
        <v>7</v>
      </c>
      <c r="E104" s="23">
        <v>2.4</v>
      </c>
      <c r="F104" s="73">
        <v>360.41</v>
      </c>
      <c r="G104" s="7">
        <f t="shared" si="8"/>
        <v>864.98400000000004</v>
      </c>
      <c r="H104"/>
      <c r="I104" s="61">
        <f t="shared" si="10"/>
        <v>0.72</v>
      </c>
      <c r="J104">
        <v>1.2749999999999999</v>
      </c>
      <c r="K104">
        <f t="shared" si="11"/>
        <v>3.0599999999999996</v>
      </c>
    </row>
    <row r="105" spans="1:11" ht="30" x14ac:dyDescent="0.2">
      <c r="A105" s="3">
        <v>83368</v>
      </c>
      <c r="B105" s="3">
        <f t="shared" si="9"/>
        <v>93</v>
      </c>
      <c r="C105" s="21" t="s">
        <v>176</v>
      </c>
      <c r="D105" s="3" t="s">
        <v>7</v>
      </c>
      <c r="E105" s="23">
        <v>2.4</v>
      </c>
      <c r="F105" s="73">
        <v>985.02</v>
      </c>
      <c r="G105" s="7">
        <f t="shared" si="8"/>
        <v>2364.0479999999998</v>
      </c>
      <c r="H105"/>
      <c r="I105" s="61">
        <f t="shared" si="10"/>
        <v>0.72</v>
      </c>
      <c r="J105">
        <v>1.2749999999999999</v>
      </c>
      <c r="K105">
        <f t="shared" si="11"/>
        <v>3.0599999999999996</v>
      </c>
    </row>
    <row r="106" spans="1:11" ht="45" x14ac:dyDescent="0.2">
      <c r="A106" s="3">
        <v>83369</v>
      </c>
      <c r="B106" s="3">
        <f t="shared" si="9"/>
        <v>94</v>
      </c>
      <c r="C106" s="21" t="s">
        <v>177</v>
      </c>
      <c r="D106" s="3" t="s">
        <v>7</v>
      </c>
      <c r="E106" s="23">
        <v>3</v>
      </c>
      <c r="F106" s="73">
        <v>234.1</v>
      </c>
      <c r="G106" s="7">
        <f t="shared" si="8"/>
        <v>702.3</v>
      </c>
      <c r="H106"/>
      <c r="I106" s="61">
        <f t="shared" si="10"/>
        <v>0.89999999999999991</v>
      </c>
      <c r="J106">
        <v>1.2749999999999999</v>
      </c>
      <c r="K106">
        <f t="shared" si="11"/>
        <v>3.8249999999999997</v>
      </c>
    </row>
    <row r="107" spans="1:11" ht="45" x14ac:dyDescent="0.2">
      <c r="A107" s="3">
        <v>83370</v>
      </c>
      <c r="B107" s="3">
        <f t="shared" si="9"/>
        <v>95</v>
      </c>
      <c r="C107" s="21" t="s">
        <v>178</v>
      </c>
      <c r="D107" s="3" t="s">
        <v>7</v>
      </c>
      <c r="E107" s="23">
        <v>3</v>
      </c>
      <c r="F107" s="73">
        <v>146.16</v>
      </c>
      <c r="G107" s="7">
        <f t="shared" si="8"/>
        <v>438.48</v>
      </c>
      <c r="H107"/>
      <c r="I107" s="61">
        <f t="shared" si="10"/>
        <v>0.89999999999999991</v>
      </c>
      <c r="J107">
        <v>1.2749999999999999</v>
      </c>
      <c r="K107">
        <f t="shared" si="11"/>
        <v>3.8249999999999997</v>
      </c>
    </row>
    <row r="108" spans="1:11" ht="45" x14ac:dyDescent="0.2">
      <c r="A108" s="3">
        <v>83371</v>
      </c>
      <c r="B108" s="3">
        <f t="shared" si="9"/>
        <v>96</v>
      </c>
      <c r="C108" s="21" t="s">
        <v>179</v>
      </c>
      <c r="D108" s="3" t="s">
        <v>7</v>
      </c>
      <c r="E108" s="23">
        <v>3</v>
      </c>
      <c r="F108" s="73">
        <v>88.02</v>
      </c>
      <c r="G108" s="7">
        <f t="shared" si="8"/>
        <v>264.06</v>
      </c>
      <c r="H108"/>
      <c r="I108" s="61">
        <f t="shared" si="10"/>
        <v>0.89999999999999991</v>
      </c>
      <c r="J108">
        <v>1.2749999999999999</v>
      </c>
      <c r="K108">
        <f t="shared" si="11"/>
        <v>3.8249999999999997</v>
      </c>
    </row>
    <row r="109" spans="1:11" ht="30" x14ac:dyDescent="0.2">
      <c r="A109" s="3">
        <v>83366</v>
      </c>
      <c r="B109" s="3">
        <f t="shared" si="9"/>
        <v>97</v>
      </c>
      <c r="C109" s="21" t="s">
        <v>180</v>
      </c>
      <c r="D109" s="3" t="s">
        <v>13</v>
      </c>
      <c r="E109" s="23">
        <v>103.27499999999999</v>
      </c>
      <c r="F109" s="73">
        <v>50.61</v>
      </c>
      <c r="G109" s="7">
        <f t="shared" si="8"/>
        <v>5226.7477499999995</v>
      </c>
      <c r="H109"/>
      <c r="I109" s="61">
        <f t="shared" si="10"/>
        <v>30.982499999999995</v>
      </c>
      <c r="J109">
        <v>1.2749999999999999</v>
      </c>
      <c r="K109">
        <f t="shared" si="11"/>
        <v>131.67562499999997</v>
      </c>
    </row>
    <row r="110" spans="1:11" ht="45" x14ac:dyDescent="0.2">
      <c r="A110" s="3">
        <v>84676</v>
      </c>
      <c r="B110" s="3">
        <f t="shared" si="9"/>
        <v>98</v>
      </c>
      <c r="C110" s="21" t="s">
        <v>181</v>
      </c>
      <c r="D110" s="3" t="s">
        <v>7</v>
      </c>
      <c r="E110" s="23">
        <v>3.5999999999999996</v>
      </c>
      <c r="F110" s="73">
        <v>332.56</v>
      </c>
      <c r="G110" s="7">
        <f t="shared" si="8"/>
        <v>1197.2159999999999</v>
      </c>
      <c r="H110"/>
      <c r="I110" s="61">
        <f t="shared" si="10"/>
        <v>1.0799999999999998</v>
      </c>
      <c r="J110">
        <v>1.2749999999999999</v>
      </c>
      <c r="K110">
        <f t="shared" si="11"/>
        <v>4.589999999999999</v>
      </c>
    </row>
    <row r="111" spans="1:11" ht="30" x14ac:dyDescent="0.2">
      <c r="A111" s="3">
        <v>84796</v>
      </c>
      <c r="B111" s="3">
        <f t="shared" si="9"/>
        <v>99</v>
      </c>
      <c r="C111" s="21" t="s">
        <v>182</v>
      </c>
      <c r="D111" s="3" t="s">
        <v>7</v>
      </c>
      <c r="E111" s="23">
        <v>3.5999999999999996</v>
      </c>
      <c r="F111" s="73">
        <v>501.16</v>
      </c>
      <c r="G111" s="7">
        <f t="shared" si="8"/>
        <v>1804.1759999999999</v>
      </c>
      <c r="H111"/>
      <c r="I111" s="61">
        <f t="shared" si="10"/>
        <v>1.0799999999999998</v>
      </c>
      <c r="J111">
        <v>1.2749999999999999</v>
      </c>
      <c r="K111">
        <f t="shared" si="11"/>
        <v>4.589999999999999</v>
      </c>
    </row>
    <row r="112" spans="1:11" ht="30" x14ac:dyDescent="0.2">
      <c r="A112" s="3">
        <v>84798</v>
      </c>
      <c r="B112" s="3">
        <f t="shared" si="9"/>
        <v>100</v>
      </c>
      <c r="C112" s="21" t="s">
        <v>183</v>
      </c>
      <c r="D112" s="3" t="s">
        <v>7</v>
      </c>
      <c r="E112" s="23">
        <v>3.5999999999999996</v>
      </c>
      <c r="F112" s="73">
        <v>222.95</v>
      </c>
      <c r="G112" s="7">
        <f t="shared" si="8"/>
        <v>802.61999999999989</v>
      </c>
      <c r="H112"/>
      <c r="I112" s="61">
        <f t="shared" si="10"/>
        <v>1.0799999999999998</v>
      </c>
      <c r="J112">
        <v>1.2749999999999999</v>
      </c>
      <c r="K112">
        <f t="shared" si="11"/>
        <v>4.589999999999999</v>
      </c>
    </row>
    <row r="113" spans="1:11" ht="15" x14ac:dyDescent="0.2">
      <c r="A113" s="3">
        <v>83486</v>
      </c>
      <c r="B113" s="3">
        <f t="shared" si="9"/>
        <v>101</v>
      </c>
      <c r="C113" s="21" t="s">
        <v>184</v>
      </c>
      <c r="D113" s="3" t="s">
        <v>7</v>
      </c>
      <c r="E113" s="23">
        <v>1.5</v>
      </c>
      <c r="F113" s="73">
        <v>1203.3699999999999</v>
      </c>
      <c r="G113" s="7">
        <f t="shared" si="8"/>
        <v>1805.0549999999998</v>
      </c>
      <c r="H113"/>
      <c r="I113" s="61">
        <f t="shared" si="10"/>
        <v>0.44999999999999996</v>
      </c>
      <c r="J113">
        <v>1.2749999999999999</v>
      </c>
      <c r="K113">
        <f t="shared" si="11"/>
        <v>1.9124999999999999</v>
      </c>
    </row>
    <row r="114" spans="1:11" ht="15" x14ac:dyDescent="0.2">
      <c r="A114" s="3">
        <v>83645</v>
      </c>
      <c r="B114" s="3">
        <f t="shared" si="9"/>
        <v>102</v>
      </c>
      <c r="C114" s="21" t="s">
        <v>185</v>
      </c>
      <c r="D114" s="3" t="s">
        <v>7</v>
      </c>
      <c r="E114" s="23">
        <v>1.5</v>
      </c>
      <c r="F114" s="73">
        <v>1886.61</v>
      </c>
      <c r="G114" s="7">
        <f t="shared" si="8"/>
        <v>2829.915</v>
      </c>
      <c r="H114"/>
      <c r="I114" s="61">
        <f t="shared" si="10"/>
        <v>0.44999999999999996</v>
      </c>
      <c r="J114">
        <v>1.2749999999999999</v>
      </c>
      <c r="K114">
        <f t="shared" si="11"/>
        <v>1.9124999999999999</v>
      </c>
    </row>
    <row r="115" spans="1:11" ht="15" x14ac:dyDescent="0.2">
      <c r="A115" s="3">
        <v>83646</v>
      </c>
      <c r="B115" s="3">
        <f t="shared" si="9"/>
        <v>103</v>
      </c>
      <c r="C115" s="21" t="s">
        <v>186</v>
      </c>
      <c r="D115" s="3" t="s">
        <v>7</v>
      </c>
      <c r="E115" s="23">
        <v>1.5</v>
      </c>
      <c r="F115" s="73">
        <v>1959.57</v>
      </c>
      <c r="G115" s="7">
        <f t="shared" si="8"/>
        <v>2939.355</v>
      </c>
      <c r="H115"/>
      <c r="I115" s="61">
        <f t="shared" si="10"/>
        <v>0.44999999999999996</v>
      </c>
      <c r="J115">
        <v>1.2749999999999999</v>
      </c>
      <c r="K115">
        <f t="shared" si="11"/>
        <v>1.9124999999999999</v>
      </c>
    </row>
    <row r="116" spans="1:11" ht="15" x14ac:dyDescent="0.2">
      <c r="A116" s="3">
        <v>83647</v>
      </c>
      <c r="B116" s="3">
        <f t="shared" si="9"/>
        <v>104</v>
      </c>
      <c r="C116" s="21" t="s">
        <v>187</v>
      </c>
      <c r="D116" s="3" t="s">
        <v>7</v>
      </c>
      <c r="E116" s="23">
        <v>1.5</v>
      </c>
      <c r="F116" s="73">
        <v>1278.1199999999999</v>
      </c>
      <c r="G116" s="7">
        <f t="shared" ref="G116:G120" si="12">E116*F116</f>
        <v>1917.1799999999998</v>
      </c>
      <c r="H116"/>
      <c r="I116" s="61">
        <f t="shared" si="10"/>
        <v>0.44999999999999996</v>
      </c>
      <c r="J116">
        <v>1.2749999999999999</v>
      </c>
      <c r="K116">
        <f t="shared" si="11"/>
        <v>1.9124999999999999</v>
      </c>
    </row>
    <row r="117" spans="1:11" ht="30" x14ac:dyDescent="0.2">
      <c r="A117" s="3">
        <v>72341</v>
      </c>
      <c r="B117" s="3">
        <f t="shared" ref="B117:B120" si="13">B116+1</f>
        <v>105</v>
      </c>
      <c r="C117" s="21" t="s">
        <v>188</v>
      </c>
      <c r="D117" s="3" t="s">
        <v>7</v>
      </c>
      <c r="E117" s="23">
        <v>4.5</v>
      </c>
      <c r="F117" s="73">
        <v>192.85</v>
      </c>
      <c r="G117" s="7">
        <f t="shared" si="12"/>
        <v>867.82499999999993</v>
      </c>
      <c r="H117"/>
      <c r="I117" s="61">
        <f t="shared" si="10"/>
        <v>1.3499999999999999</v>
      </c>
      <c r="J117">
        <v>1.2749999999999999</v>
      </c>
      <c r="K117">
        <f t="shared" si="11"/>
        <v>5.7374999999999998</v>
      </c>
    </row>
    <row r="118" spans="1:11" ht="30" x14ac:dyDescent="0.2">
      <c r="A118" s="3">
        <v>72343</v>
      </c>
      <c r="B118" s="3">
        <f t="shared" si="13"/>
        <v>106</v>
      </c>
      <c r="C118" s="21" t="s">
        <v>189</v>
      </c>
      <c r="D118" s="3" t="s">
        <v>7</v>
      </c>
      <c r="E118" s="23">
        <v>4.5</v>
      </c>
      <c r="F118" s="73">
        <v>227.83</v>
      </c>
      <c r="G118" s="7">
        <f t="shared" si="12"/>
        <v>1025.2350000000001</v>
      </c>
      <c r="H118"/>
      <c r="I118" s="61">
        <f t="shared" si="10"/>
        <v>1.3499999999999999</v>
      </c>
      <c r="J118">
        <v>1.2749999999999999</v>
      </c>
      <c r="K118">
        <f t="shared" si="11"/>
        <v>5.7374999999999998</v>
      </c>
    </row>
    <row r="119" spans="1:11" ht="30" x14ac:dyDescent="0.2">
      <c r="A119" s="3">
        <v>72344</v>
      </c>
      <c r="B119" s="3">
        <f t="shared" si="13"/>
        <v>107</v>
      </c>
      <c r="C119" s="21" t="s">
        <v>190</v>
      </c>
      <c r="D119" s="3" t="s">
        <v>7</v>
      </c>
      <c r="E119" s="23">
        <v>4.5</v>
      </c>
      <c r="F119" s="73">
        <v>355.98</v>
      </c>
      <c r="G119" s="7">
        <f t="shared" si="12"/>
        <v>1601.91</v>
      </c>
      <c r="H119"/>
      <c r="I119" s="61">
        <f t="shared" si="10"/>
        <v>1.3499999999999999</v>
      </c>
      <c r="J119">
        <v>1.2749999999999999</v>
      </c>
      <c r="K119">
        <f t="shared" si="11"/>
        <v>5.7374999999999998</v>
      </c>
    </row>
    <row r="120" spans="1:11" ht="30" x14ac:dyDescent="0.2">
      <c r="A120" s="3">
        <v>72345</v>
      </c>
      <c r="B120" s="3">
        <f t="shared" si="13"/>
        <v>108</v>
      </c>
      <c r="C120" s="21" t="s">
        <v>191</v>
      </c>
      <c r="D120" s="3" t="s">
        <v>7</v>
      </c>
      <c r="E120" s="23">
        <v>2.4</v>
      </c>
      <c r="F120" s="73">
        <v>1012.78</v>
      </c>
      <c r="G120" s="7">
        <f t="shared" si="12"/>
        <v>2430.672</v>
      </c>
      <c r="H120"/>
      <c r="I120" s="61">
        <f t="shared" si="10"/>
        <v>0.72</v>
      </c>
      <c r="J120">
        <v>1.2749999999999999</v>
      </c>
      <c r="K120">
        <f t="shared" si="11"/>
        <v>3.0599999999999996</v>
      </c>
    </row>
    <row r="121" spans="1:11" ht="15.75" customHeight="1" x14ac:dyDescent="0.2">
      <c r="A121" s="87" t="s">
        <v>379</v>
      </c>
      <c r="B121" s="87"/>
      <c r="C121" s="87"/>
      <c r="D121" s="87"/>
      <c r="E121" s="87"/>
      <c r="F121" s="87"/>
      <c r="G121" s="50">
        <f>SUM(G52:G120)</f>
        <v>181329.40125000002</v>
      </c>
      <c r="H121" s="91"/>
      <c r="I121" s="61">
        <f t="shared" si="10"/>
        <v>0</v>
      </c>
      <c r="J121">
        <v>1.2749999999999999</v>
      </c>
      <c r="K121">
        <f t="shared" si="11"/>
        <v>0</v>
      </c>
    </row>
    <row r="122" spans="1:11" ht="15.75" x14ac:dyDescent="0.2">
      <c r="A122" s="88" t="s">
        <v>394</v>
      </c>
      <c r="B122" s="88"/>
      <c r="C122" s="88"/>
      <c r="D122" s="88"/>
      <c r="E122" s="88"/>
      <c r="F122" s="88"/>
      <c r="G122" s="88"/>
      <c r="H122" s="91"/>
      <c r="I122" s="61">
        <f t="shared" si="10"/>
        <v>0</v>
      </c>
      <c r="J122">
        <v>1.2749999999999999</v>
      </c>
      <c r="K122">
        <f t="shared" si="11"/>
        <v>0</v>
      </c>
    </row>
    <row r="123" spans="1:11" ht="75" x14ac:dyDescent="0.2">
      <c r="A123" s="3">
        <v>86943</v>
      </c>
      <c r="B123" s="3">
        <f>B120+1</f>
        <v>109</v>
      </c>
      <c r="C123" s="18" t="s">
        <v>192</v>
      </c>
      <c r="D123" s="5" t="s">
        <v>36</v>
      </c>
      <c r="E123" s="6">
        <v>18</v>
      </c>
      <c r="F123" s="67">
        <v>171.65</v>
      </c>
      <c r="G123" s="7">
        <f t="shared" ref="G123:G137" si="14">E123*F123</f>
        <v>3089.7000000000003</v>
      </c>
      <c r="H123" s="91"/>
      <c r="I123" s="61">
        <f t="shared" si="10"/>
        <v>5.3999999999999995</v>
      </c>
      <c r="J123">
        <v>1.2749999999999999</v>
      </c>
      <c r="K123">
        <f t="shared" si="11"/>
        <v>22.95</v>
      </c>
    </row>
    <row r="124" spans="1:11" ht="30" x14ac:dyDescent="0.2">
      <c r="A124" s="3">
        <v>86878</v>
      </c>
      <c r="B124" s="3">
        <f>B123+1</f>
        <v>110</v>
      </c>
      <c r="C124" s="18" t="s">
        <v>193</v>
      </c>
      <c r="D124" s="5" t="s">
        <v>36</v>
      </c>
      <c r="E124" s="6">
        <v>69</v>
      </c>
      <c r="F124" s="75">
        <v>37.74</v>
      </c>
      <c r="G124" s="7">
        <f t="shared" si="14"/>
        <v>2604.06</v>
      </c>
      <c r="H124" s="91"/>
      <c r="I124" s="61">
        <f t="shared" si="10"/>
        <v>20.7</v>
      </c>
      <c r="J124">
        <v>1.2749999999999999</v>
      </c>
      <c r="K124">
        <f t="shared" si="11"/>
        <v>87.974999999999994</v>
      </c>
    </row>
    <row r="125" spans="1:11" ht="30" x14ac:dyDescent="0.2">
      <c r="A125" s="3">
        <v>86879</v>
      </c>
      <c r="B125" s="3">
        <f t="shared" ref="B125:B137" si="15">B124+1</f>
        <v>111</v>
      </c>
      <c r="C125" s="18" t="s">
        <v>194</v>
      </c>
      <c r="D125" s="5" t="s">
        <v>36</v>
      </c>
      <c r="E125" s="6">
        <v>135</v>
      </c>
      <c r="F125" s="75">
        <v>5.14</v>
      </c>
      <c r="G125" s="7">
        <f t="shared" si="14"/>
        <v>693.9</v>
      </c>
      <c r="H125" s="91"/>
      <c r="I125" s="61">
        <f t="shared" si="10"/>
        <v>40.5</v>
      </c>
      <c r="J125">
        <v>1.2749999999999999</v>
      </c>
      <c r="K125">
        <f t="shared" si="11"/>
        <v>172.125</v>
      </c>
    </row>
    <row r="126" spans="1:11" ht="45" x14ac:dyDescent="0.2">
      <c r="A126" s="3">
        <v>86931</v>
      </c>
      <c r="B126" s="3">
        <f t="shared" si="15"/>
        <v>112</v>
      </c>
      <c r="C126" s="18" t="s">
        <v>195</v>
      </c>
      <c r="D126" s="5" t="s">
        <v>36</v>
      </c>
      <c r="E126" s="6">
        <v>60</v>
      </c>
      <c r="F126" s="75">
        <v>357.16</v>
      </c>
      <c r="G126" s="7">
        <f t="shared" si="14"/>
        <v>21429.600000000002</v>
      </c>
      <c r="H126" s="91"/>
      <c r="I126" s="61">
        <f t="shared" si="10"/>
        <v>18</v>
      </c>
      <c r="J126">
        <v>1.2749999999999999</v>
      </c>
      <c r="K126">
        <f t="shared" si="11"/>
        <v>76.5</v>
      </c>
    </row>
    <row r="127" spans="1:11" ht="60" x14ac:dyDescent="0.2">
      <c r="A127" s="3" t="s">
        <v>196</v>
      </c>
      <c r="B127" s="3">
        <f t="shared" si="15"/>
        <v>113</v>
      </c>
      <c r="C127" s="18" t="s">
        <v>197</v>
      </c>
      <c r="D127" s="5" t="s">
        <v>36</v>
      </c>
      <c r="E127" s="6">
        <v>19.5</v>
      </c>
      <c r="F127" s="75">
        <v>425.98</v>
      </c>
      <c r="G127" s="7">
        <f t="shared" si="14"/>
        <v>8306.61</v>
      </c>
      <c r="H127"/>
      <c r="I127" s="61">
        <f t="shared" si="10"/>
        <v>5.85</v>
      </c>
      <c r="J127">
        <v>1.2749999999999999</v>
      </c>
      <c r="K127">
        <f t="shared" si="11"/>
        <v>24.862499999999997</v>
      </c>
    </row>
    <row r="128" spans="1:11" ht="30" x14ac:dyDescent="0.2">
      <c r="A128" s="3">
        <v>88503</v>
      </c>
      <c r="B128" s="3">
        <f t="shared" si="15"/>
        <v>114</v>
      </c>
      <c r="C128" s="18" t="s">
        <v>375</v>
      </c>
      <c r="D128" s="5" t="s">
        <v>36</v>
      </c>
      <c r="E128" s="6">
        <v>1.7999999999999998</v>
      </c>
      <c r="F128" s="75">
        <v>679.59</v>
      </c>
      <c r="G128" s="7">
        <f t="shared" si="14"/>
        <v>1223.2619999999999</v>
      </c>
      <c r="H128"/>
      <c r="I128" s="61">
        <f t="shared" si="10"/>
        <v>0.53999999999999992</v>
      </c>
      <c r="J128">
        <v>1.2749999999999999</v>
      </c>
      <c r="K128">
        <f t="shared" si="11"/>
        <v>2.2949999999999995</v>
      </c>
    </row>
    <row r="129" spans="1:11" ht="30" x14ac:dyDescent="0.2">
      <c r="A129" s="3">
        <v>88504</v>
      </c>
      <c r="B129" s="3">
        <f t="shared" si="15"/>
        <v>115</v>
      </c>
      <c r="C129" s="18" t="s">
        <v>376</v>
      </c>
      <c r="D129" s="5" t="s">
        <v>36</v>
      </c>
      <c r="E129" s="6">
        <v>3</v>
      </c>
      <c r="F129" s="75">
        <v>530.86</v>
      </c>
      <c r="G129" s="7">
        <f t="shared" si="14"/>
        <v>1592.58</v>
      </c>
      <c r="H129" s="1" t="s">
        <v>12</v>
      </c>
      <c r="I129" s="61">
        <f t="shared" si="10"/>
        <v>0.89999999999999991</v>
      </c>
      <c r="J129">
        <v>1.2749999999999999</v>
      </c>
      <c r="K129">
        <f t="shared" si="11"/>
        <v>3.8249999999999997</v>
      </c>
    </row>
    <row r="130" spans="1:11" ht="45" x14ac:dyDescent="0.2">
      <c r="A130" s="3">
        <v>89984</v>
      </c>
      <c r="B130" s="3">
        <f t="shared" si="15"/>
        <v>116</v>
      </c>
      <c r="C130" s="16" t="s">
        <v>198</v>
      </c>
      <c r="D130" s="3" t="s">
        <v>36</v>
      </c>
      <c r="E130" s="6">
        <v>105</v>
      </c>
      <c r="F130" s="76">
        <v>43.86</v>
      </c>
      <c r="G130" s="7">
        <f t="shared" si="14"/>
        <v>4605.3</v>
      </c>
      <c r="H130" s="1" t="s">
        <v>12</v>
      </c>
      <c r="I130" s="61">
        <f t="shared" si="10"/>
        <v>31.5</v>
      </c>
      <c r="J130">
        <v>1.2749999999999999</v>
      </c>
      <c r="K130">
        <f t="shared" si="11"/>
        <v>133.875</v>
      </c>
    </row>
    <row r="131" spans="1:11" ht="30" x14ac:dyDescent="0.2">
      <c r="A131" s="3" t="s">
        <v>200</v>
      </c>
      <c r="B131" s="3">
        <f t="shared" si="15"/>
        <v>117</v>
      </c>
      <c r="C131" s="4" t="s">
        <v>201</v>
      </c>
      <c r="D131" s="5" t="s">
        <v>36</v>
      </c>
      <c r="E131" s="6">
        <v>19.5</v>
      </c>
      <c r="F131" s="75">
        <v>200.65</v>
      </c>
      <c r="G131" s="7">
        <f t="shared" si="14"/>
        <v>3912.6750000000002</v>
      </c>
      <c r="H131" s="1" t="s">
        <v>12</v>
      </c>
      <c r="I131" s="61">
        <f t="shared" si="10"/>
        <v>5.85</v>
      </c>
      <c r="J131">
        <v>1.2749999999999999</v>
      </c>
      <c r="K131">
        <f t="shared" si="11"/>
        <v>24.862499999999997</v>
      </c>
    </row>
    <row r="132" spans="1:11" ht="30" x14ac:dyDescent="0.2">
      <c r="A132" s="3">
        <v>86935</v>
      </c>
      <c r="B132" s="3">
        <f t="shared" si="15"/>
        <v>118</v>
      </c>
      <c r="C132" s="4" t="s">
        <v>201</v>
      </c>
      <c r="D132" s="5" t="s">
        <v>36</v>
      </c>
      <c r="E132" s="6">
        <v>9.6</v>
      </c>
      <c r="F132" s="75">
        <v>168.43</v>
      </c>
      <c r="G132" s="7">
        <f t="shared" si="14"/>
        <v>1616.9280000000001</v>
      </c>
      <c r="H132" s="1" t="s">
        <v>12</v>
      </c>
      <c r="I132" s="61">
        <f t="shared" si="10"/>
        <v>2.88</v>
      </c>
      <c r="J132">
        <v>1.2749999999999999</v>
      </c>
      <c r="K132">
        <f t="shared" si="11"/>
        <v>12.239999999999998</v>
      </c>
    </row>
    <row r="133" spans="1:11" ht="45" x14ac:dyDescent="0.2">
      <c r="A133" s="3">
        <v>86937</v>
      </c>
      <c r="B133" s="3">
        <f t="shared" si="15"/>
        <v>119</v>
      </c>
      <c r="C133" s="4" t="s">
        <v>202</v>
      </c>
      <c r="D133" s="5" t="s">
        <v>36</v>
      </c>
      <c r="E133" s="6">
        <v>18</v>
      </c>
      <c r="F133" s="75">
        <v>142.25</v>
      </c>
      <c r="G133" s="7">
        <f t="shared" si="14"/>
        <v>2560.5</v>
      </c>
      <c r="H133" s="1" t="s">
        <v>12</v>
      </c>
      <c r="I133" s="61">
        <f t="shared" si="10"/>
        <v>5.3999999999999995</v>
      </c>
      <c r="J133">
        <v>1.2749999999999999</v>
      </c>
      <c r="K133">
        <f t="shared" si="11"/>
        <v>22.95</v>
      </c>
    </row>
    <row r="134" spans="1:11" ht="30" x14ac:dyDescent="0.2">
      <c r="A134" s="3">
        <v>86909</v>
      </c>
      <c r="B134" s="3">
        <f t="shared" si="15"/>
        <v>120</v>
      </c>
      <c r="C134" s="4" t="s">
        <v>203</v>
      </c>
      <c r="D134" s="5" t="s">
        <v>36</v>
      </c>
      <c r="E134" s="6">
        <v>114</v>
      </c>
      <c r="F134" s="75">
        <v>100.56</v>
      </c>
      <c r="G134" s="7">
        <f t="shared" si="14"/>
        <v>11463.84</v>
      </c>
      <c r="H134" s="1" t="s">
        <v>12</v>
      </c>
      <c r="I134" s="61">
        <f t="shared" si="10"/>
        <v>34.199999999999996</v>
      </c>
      <c r="J134">
        <v>1.2749999999999999</v>
      </c>
      <c r="K134">
        <f t="shared" si="11"/>
        <v>145.35</v>
      </c>
    </row>
    <row r="135" spans="1:11" ht="60" x14ac:dyDescent="0.2">
      <c r="A135" s="3">
        <v>86910</v>
      </c>
      <c r="B135" s="3">
        <f t="shared" si="15"/>
        <v>121</v>
      </c>
      <c r="C135" s="4" t="s">
        <v>204</v>
      </c>
      <c r="D135" s="5" t="s">
        <v>36</v>
      </c>
      <c r="E135" s="6">
        <v>114</v>
      </c>
      <c r="F135" s="75">
        <v>96.17</v>
      </c>
      <c r="G135" s="7">
        <f t="shared" si="14"/>
        <v>10963.380000000001</v>
      </c>
      <c r="H135" s="11" t="s">
        <v>205</v>
      </c>
      <c r="I135" s="61">
        <f t="shared" si="10"/>
        <v>34.199999999999996</v>
      </c>
      <c r="J135">
        <v>1.2749999999999999</v>
      </c>
      <c r="K135">
        <f t="shared" si="11"/>
        <v>145.35</v>
      </c>
    </row>
    <row r="136" spans="1:11" ht="45" x14ac:dyDescent="0.2">
      <c r="A136" s="3">
        <v>89709</v>
      </c>
      <c r="B136" s="3">
        <f t="shared" si="15"/>
        <v>122</v>
      </c>
      <c r="C136" s="4" t="s">
        <v>206</v>
      </c>
      <c r="D136" s="5" t="s">
        <v>36</v>
      </c>
      <c r="E136" s="6">
        <v>30</v>
      </c>
      <c r="F136" s="75">
        <v>7.94</v>
      </c>
      <c r="G136" s="7">
        <f t="shared" si="14"/>
        <v>238.20000000000002</v>
      </c>
      <c r="H136" s="1" t="s">
        <v>12</v>
      </c>
      <c r="I136" s="61">
        <f t="shared" ref="I136:I174" si="16">E136*0.3</f>
        <v>9</v>
      </c>
      <c r="J136">
        <v>1.2749999999999999</v>
      </c>
      <c r="K136">
        <f t="shared" ref="K136:K174" si="17">J136*E136</f>
        <v>38.25</v>
      </c>
    </row>
    <row r="137" spans="1:11" ht="45" x14ac:dyDescent="0.2">
      <c r="A137" s="3">
        <v>89710</v>
      </c>
      <c r="B137" s="3">
        <f t="shared" si="15"/>
        <v>123</v>
      </c>
      <c r="C137" s="4" t="s">
        <v>207</v>
      </c>
      <c r="D137" s="5" t="s">
        <v>36</v>
      </c>
      <c r="E137" s="6">
        <v>30</v>
      </c>
      <c r="F137" s="75">
        <v>7.78</v>
      </c>
      <c r="G137" s="7">
        <f t="shared" si="14"/>
        <v>233.4</v>
      </c>
      <c r="H137" s="1" t="s">
        <v>12</v>
      </c>
      <c r="I137" s="61">
        <f t="shared" si="16"/>
        <v>9</v>
      </c>
      <c r="J137">
        <v>1.2749999999999999</v>
      </c>
      <c r="K137">
        <f t="shared" si="17"/>
        <v>38.25</v>
      </c>
    </row>
    <row r="138" spans="1:11" ht="15.75" customHeight="1" x14ac:dyDescent="0.2">
      <c r="A138" s="87" t="s">
        <v>379</v>
      </c>
      <c r="B138" s="87"/>
      <c r="C138" s="87"/>
      <c r="D138" s="87"/>
      <c r="E138" s="87"/>
      <c r="F138" s="87"/>
      <c r="G138" s="50">
        <f>SUM(G123:G137)</f>
        <v>74533.935000000012</v>
      </c>
      <c r="I138" s="61">
        <f t="shared" si="16"/>
        <v>0</v>
      </c>
      <c r="J138">
        <v>1.2749999999999999</v>
      </c>
      <c r="K138">
        <f t="shared" si="17"/>
        <v>0</v>
      </c>
    </row>
    <row r="139" spans="1:11" ht="15.75" x14ac:dyDescent="0.2">
      <c r="A139" s="88" t="s">
        <v>390</v>
      </c>
      <c r="B139" s="88"/>
      <c r="C139" s="88"/>
      <c r="D139" s="88"/>
      <c r="E139" s="88"/>
      <c r="F139" s="88"/>
      <c r="G139" s="88"/>
      <c r="I139" s="61">
        <f t="shared" si="16"/>
        <v>0</v>
      </c>
      <c r="J139">
        <v>1.2749999999999999</v>
      </c>
      <c r="K139">
        <f t="shared" si="17"/>
        <v>0</v>
      </c>
    </row>
    <row r="140" spans="1:11" ht="30" x14ac:dyDescent="0.2">
      <c r="A140" s="3">
        <v>5811</v>
      </c>
      <c r="B140" s="3">
        <f>B137+1</f>
        <v>124</v>
      </c>
      <c r="C140" s="16" t="s">
        <v>391</v>
      </c>
      <c r="D140" s="3" t="s">
        <v>208</v>
      </c>
      <c r="E140" s="24">
        <v>54</v>
      </c>
      <c r="F140" s="77">
        <v>160.86000000000001</v>
      </c>
      <c r="G140" s="28">
        <f>E140*F140</f>
        <v>8686.44</v>
      </c>
      <c r="I140" s="61">
        <f t="shared" si="16"/>
        <v>16.2</v>
      </c>
      <c r="J140">
        <v>1.2749999999999999</v>
      </c>
      <c r="K140">
        <f t="shared" si="17"/>
        <v>68.849999999999994</v>
      </c>
    </row>
    <row r="141" spans="1:11" ht="30" x14ac:dyDescent="0.2">
      <c r="A141" s="3">
        <v>5855</v>
      </c>
      <c r="B141" s="3">
        <f>B140+1</f>
        <v>125</v>
      </c>
      <c r="C141" s="29" t="s">
        <v>392</v>
      </c>
      <c r="D141" s="30" t="s">
        <v>208</v>
      </c>
      <c r="E141" s="31">
        <v>54</v>
      </c>
      <c r="F141" s="78">
        <v>406.13</v>
      </c>
      <c r="G141" s="28">
        <f t="shared" ref="G141:G142" si="18">E141*F141</f>
        <v>21931.02</v>
      </c>
      <c r="H141"/>
      <c r="I141" s="61">
        <f t="shared" si="16"/>
        <v>16.2</v>
      </c>
      <c r="J141">
        <v>1.2749999999999999</v>
      </c>
      <c r="K141">
        <f t="shared" si="17"/>
        <v>68.849999999999994</v>
      </c>
    </row>
    <row r="142" spans="1:11" ht="30" x14ac:dyDescent="0.2">
      <c r="A142" s="3">
        <v>73467</v>
      </c>
      <c r="B142" s="3">
        <f>B141+1</f>
        <v>126</v>
      </c>
      <c r="C142" s="29" t="s">
        <v>393</v>
      </c>
      <c r="D142" s="30" t="s">
        <v>208</v>
      </c>
      <c r="E142" s="31">
        <v>54</v>
      </c>
      <c r="F142" s="78">
        <v>131.26</v>
      </c>
      <c r="G142" s="28">
        <f t="shared" si="18"/>
        <v>7088.0399999999991</v>
      </c>
      <c r="H142" s="1" t="s">
        <v>12</v>
      </c>
      <c r="I142" s="61">
        <f t="shared" si="16"/>
        <v>16.2</v>
      </c>
      <c r="J142">
        <v>1.2749999999999999</v>
      </c>
      <c r="K142">
        <f t="shared" si="17"/>
        <v>68.849999999999994</v>
      </c>
    </row>
    <row r="143" spans="1:11" ht="15.75" customHeight="1" x14ac:dyDescent="0.2">
      <c r="A143" s="85" t="s">
        <v>379</v>
      </c>
      <c r="B143" s="85"/>
      <c r="C143" s="85"/>
      <c r="D143" s="85"/>
      <c r="E143" s="85"/>
      <c r="F143" s="85"/>
      <c r="G143" s="49">
        <f>SUM(G140:G142)</f>
        <v>37705.5</v>
      </c>
      <c r="H143" s="11" t="s">
        <v>211</v>
      </c>
      <c r="I143" s="61">
        <f t="shared" si="16"/>
        <v>0</v>
      </c>
      <c r="J143">
        <v>1.2749999999999999</v>
      </c>
      <c r="K143">
        <f t="shared" si="17"/>
        <v>0</v>
      </c>
    </row>
    <row r="144" spans="1:11" ht="15.75" x14ac:dyDescent="0.2">
      <c r="A144" s="89" t="s">
        <v>389</v>
      </c>
      <c r="B144" s="89"/>
      <c r="C144" s="89"/>
      <c r="D144" s="89"/>
      <c r="E144" s="89"/>
      <c r="F144" s="89"/>
      <c r="G144" s="89"/>
      <c r="H144" s="1" t="s">
        <v>12</v>
      </c>
      <c r="I144" s="61">
        <f t="shared" si="16"/>
        <v>0</v>
      </c>
      <c r="J144">
        <v>1.2749999999999999</v>
      </c>
      <c r="K144">
        <f t="shared" si="17"/>
        <v>0</v>
      </c>
    </row>
    <row r="145" spans="1:11" ht="30" x14ac:dyDescent="0.2">
      <c r="A145" s="3" t="s">
        <v>213</v>
      </c>
      <c r="B145" s="3">
        <f>B142+1</f>
        <v>127</v>
      </c>
      <c r="C145" s="16" t="s">
        <v>214</v>
      </c>
      <c r="D145" s="3" t="s">
        <v>11</v>
      </c>
      <c r="E145" s="11">
        <v>21037.5</v>
      </c>
      <c r="F145" s="69">
        <v>1.38</v>
      </c>
      <c r="G145" s="28">
        <f t="shared" ref="G145" si="19">E145*F145</f>
        <v>29031.749999999996</v>
      </c>
      <c r="H145"/>
      <c r="I145" s="61">
        <f t="shared" si="16"/>
        <v>6311.25</v>
      </c>
      <c r="J145">
        <v>1.2749999999999999</v>
      </c>
      <c r="K145">
        <f t="shared" si="17"/>
        <v>26822.812499999996</v>
      </c>
    </row>
    <row r="146" spans="1:11" ht="15.75" customHeight="1" x14ac:dyDescent="0.2">
      <c r="A146" s="90" t="s">
        <v>379</v>
      </c>
      <c r="B146" s="90"/>
      <c r="C146" s="90"/>
      <c r="D146" s="90"/>
      <c r="E146" s="90"/>
      <c r="F146" s="90"/>
      <c r="G146" s="49">
        <f>SUM(G145:G145)</f>
        <v>29031.749999999996</v>
      </c>
      <c r="H146" s="52"/>
      <c r="I146" s="61">
        <f t="shared" si="16"/>
        <v>0</v>
      </c>
      <c r="J146">
        <v>1.2749999999999999</v>
      </c>
      <c r="K146">
        <f t="shared" si="17"/>
        <v>0</v>
      </c>
    </row>
    <row r="147" spans="1:11" ht="15.75" customHeight="1" x14ac:dyDescent="0.2">
      <c r="A147" s="88" t="s">
        <v>380</v>
      </c>
      <c r="B147" s="88"/>
      <c r="C147" s="88"/>
      <c r="D147" s="88"/>
      <c r="E147" s="88"/>
      <c r="F147" s="88"/>
      <c r="G147" s="88"/>
      <c r="H147" s="11" t="s">
        <v>232</v>
      </c>
      <c r="I147" s="61">
        <f t="shared" si="16"/>
        <v>0</v>
      </c>
      <c r="J147">
        <v>1.2749999999999999</v>
      </c>
      <c r="K147">
        <f t="shared" si="17"/>
        <v>0</v>
      </c>
    </row>
    <row r="148" spans="1:11" ht="60" x14ac:dyDescent="0.2">
      <c r="A148" s="3">
        <v>41595</v>
      </c>
      <c r="B148" s="3">
        <f>B145+1</f>
        <v>128</v>
      </c>
      <c r="C148" s="16" t="s">
        <v>233</v>
      </c>
      <c r="D148" s="3" t="s">
        <v>13</v>
      </c>
      <c r="E148" s="17">
        <v>344.25</v>
      </c>
      <c r="F148" s="68">
        <v>8.7799999999999994</v>
      </c>
      <c r="G148" s="28">
        <f t="shared" ref="G148:G159" si="20">E148*F148</f>
        <v>3022.5149999999999</v>
      </c>
      <c r="H148" s="11" t="s">
        <v>234</v>
      </c>
      <c r="I148" s="61">
        <f t="shared" si="16"/>
        <v>103.27499999999999</v>
      </c>
      <c r="J148">
        <v>1.2749999999999999</v>
      </c>
      <c r="K148">
        <f t="shared" si="17"/>
        <v>438.91874999999999</v>
      </c>
    </row>
    <row r="149" spans="1:11" ht="60" x14ac:dyDescent="0.2">
      <c r="A149" s="3">
        <v>72815</v>
      </c>
      <c r="B149" s="3">
        <f>B148+1</f>
        <v>129</v>
      </c>
      <c r="C149" s="16" t="s">
        <v>381</v>
      </c>
      <c r="D149" s="3" t="s">
        <v>11</v>
      </c>
      <c r="E149" s="17">
        <v>344.25</v>
      </c>
      <c r="F149" s="68">
        <v>45.82</v>
      </c>
      <c r="G149" s="28">
        <f t="shared" si="20"/>
        <v>15773.535</v>
      </c>
      <c r="H149" s="11" t="s">
        <v>235</v>
      </c>
      <c r="I149" s="61">
        <f t="shared" si="16"/>
        <v>103.27499999999999</v>
      </c>
      <c r="J149">
        <v>1.2749999999999999</v>
      </c>
      <c r="K149">
        <f t="shared" si="17"/>
        <v>438.91874999999999</v>
      </c>
    </row>
    <row r="150" spans="1:11" ht="60" x14ac:dyDescent="0.2">
      <c r="A150" s="3">
        <v>88487</v>
      </c>
      <c r="B150" s="3">
        <f t="shared" ref="B150:B159" si="21">B149+1</f>
        <v>130</v>
      </c>
      <c r="C150" s="16" t="s">
        <v>382</v>
      </c>
      <c r="D150" s="3" t="s">
        <v>11</v>
      </c>
      <c r="E150" s="17">
        <v>9179.9999999999982</v>
      </c>
      <c r="F150" s="68">
        <v>8.11</v>
      </c>
      <c r="G150" s="28">
        <f t="shared" si="20"/>
        <v>74449.799999999974</v>
      </c>
      <c r="H150" s="11" t="s">
        <v>236</v>
      </c>
      <c r="I150" s="61">
        <f t="shared" si="16"/>
        <v>2753.9999999999995</v>
      </c>
      <c r="J150">
        <v>1.2749999999999999</v>
      </c>
      <c r="K150">
        <f t="shared" si="17"/>
        <v>11704.499999999996</v>
      </c>
    </row>
    <row r="151" spans="1:11" ht="30" x14ac:dyDescent="0.2">
      <c r="A151" s="3">
        <v>88486</v>
      </c>
      <c r="B151" s="3">
        <f t="shared" si="21"/>
        <v>131</v>
      </c>
      <c r="C151" s="16" t="s">
        <v>383</v>
      </c>
      <c r="D151" s="3" t="s">
        <v>11</v>
      </c>
      <c r="E151" s="17">
        <v>2103.7499999999995</v>
      </c>
      <c r="F151" s="68">
        <v>8.9600000000000009</v>
      </c>
      <c r="G151" s="28">
        <f t="shared" si="20"/>
        <v>18849.599999999999</v>
      </c>
      <c r="H151"/>
      <c r="I151" s="61">
        <f t="shared" si="16"/>
        <v>631.12499999999989</v>
      </c>
      <c r="J151">
        <v>1.2749999999999999</v>
      </c>
      <c r="K151">
        <f t="shared" si="17"/>
        <v>2682.2812499999991</v>
      </c>
    </row>
    <row r="152" spans="1:11" ht="30" x14ac:dyDescent="0.2">
      <c r="A152" s="3" t="s">
        <v>239</v>
      </c>
      <c r="B152" s="3">
        <v>132</v>
      </c>
      <c r="C152" s="16" t="s">
        <v>240</v>
      </c>
      <c r="D152" s="3" t="s">
        <v>11</v>
      </c>
      <c r="E152" s="6">
        <v>688.5</v>
      </c>
      <c r="F152" s="69">
        <v>17.09</v>
      </c>
      <c r="G152" s="28">
        <f t="shared" si="20"/>
        <v>11766.465</v>
      </c>
      <c r="H152" s="1" t="s">
        <v>12</v>
      </c>
      <c r="I152" s="61">
        <f t="shared" si="16"/>
        <v>206.54999999999998</v>
      </c>
      <c r="J152">
        <v>1.2749999999999999</v>
      </c>
      <c r="K152">
        <f t="shared" si="17"/>
        <v>877.83749999999998</v>
      </c>
    </row>
    <row r="153" spans="1:11" ht="45" x14ac:dyDescent="0.2">
      <c r="A153" s="3" t="s">
        <v>241</v>
      </c>
      <c r="B153" s="3">
        <f t="shared" si="21"/>
        <v>133</v>
      </c>
      <c r="C153" s="16" t="s">
        <v>242</v>
      </c>
      <c r="D153" s="3" t="s">
        <v>11</v>
      </c>
      <c r="E153" s="6">
        <v>688.5</v>
      </c>
      <c r="F153" s="69">
        <v>19.95</v>
      </c>
      <c r="G153" s="28">
        <f t="shared" si="20"/>
        <v>13735.574999999999</v>
      </c>
      <c r="H153" s="1" t="s">
        <v>12</v>
      </c>
      <c r="I153" s="61">
        <f t="shared" si="16"/>
        <v>206.54999999999998</v>
      </c>
      <c r="J153">
        <v>1.2749999999999999</v>
      </c>
      <c r="K153">
        <f t="shared" si="17"/>
        <v>877.83749999999998</v>
      </c>
    </row>
    <row r="154" spans="1:11" ht="30" x14ac:dyDescent="0.2">
      <c r="A154" s="3">
        <v>6082</v>
      </c>
      <c r="B154" s="3">
        <f t="shared" si="21"/>
        <v>134</v>
      </c>
      <c r="C154" s="16" t="s">
        <v>243</v>
      </c>
      <c r="D154" s="3" t="s">
        <v>11</v>
      </c>
      <c r="E154" s="6">
        <v>688.5</v>
      </c>
      <c r="F154" s="69">
        <v>13.57</v>
      </c>
      <c r="G154" s="28">
        <f t="shared" si="20"/>
        <v>9342.9449999999997</v>
      </c>
      <c r="H154" s="1" t="s">
        <v>12</v>
      </c>
      <c r="I154" s="61">
        <f t="shared" si="16"/>
        <v>206.54999999999998</v>
      </c>
      <c r="J154">
        <v>1.2749999999999999</v>
      </c>
      <c r="K154">
        <f t="shared" si="17"/>
        <v>877.83749999999998</v>
      </c>
    </row>
    <row r="155" spans="1:11" ht="60" x14ac:dyDescent="0.2">
      <c r="A155" s="3">
        <v>88411</v>
      </c>
      <c r="B155" s="3">
        <f t="shared" si="21"/>
        <v>135</v>
      </c>
      <c r="C155" s="16" t="s">
        <v>384</v>
      </c>
      <c r="D155" s="3" t="s">
        <v>11</v>
      </c>
      <c r="E155" s="6">
        <v>1417.6769999999999</v>
      </c>
      <c r="F155" s="69">
        <v>1.75</v>
      </c>
      <c r="G155" s="28">
        <f t="shared" si="20"/>
        <v>2480.9347499999999</v>
      </c>
      <c r="H155" s="11" t="s">
        <v>246</v>
      </c>
      <c r="I155" s="61">
        <f t="shared" si="16"/>
        <v>425.30309999999997</v>
      </c>
      <c r="J155">
        <v>1.2749999999999999</v>
      </c>
      <c r="K155">
        <f t="shared" si="17"/>
        <v>1807.5381749999997</v>
      </c>
    </row>
    <row r="156" spans="1:11" ht="60" x14ac:dyDescent="0.2">
      <c r="A156" s="3">
        <v>88415</v>
      </c>
      <c r="B156" s="3">
        <f t="shared" si="21"/>
        <v>136</v>
      </c>
      <c r="C156" s="16" t="s">
        <v>385</v>
      </c>
      <c r="D156" s="3" t="s">
        <v>11</v>
      </c>
      <c r="E156" s="6">
        <v>1415.25</v>
      </c>
      <c r="F156" s="69">
        <v>1.9</v>
      </c>
      <c r="G156" s="28">
        <f t="shared" si="20"/>
        <v>2688.9749999999999</v>
      </c>
      <c r="H156" s="11" t="s">
        <v>247</v>
      </c>
      <c r="I156" s="61">
        <f t="shared" si="16"/>
        <v>424.57499999999999</v>
      </c>
      <c r="J156">
        <v>1.2749999999999999</v>
      </c>
      <c r="K156">
        <f t="shared" si="17"/>
        <v>1804.4437499999999</v>
      </c>
    </row>
    <row r="157" spans="1:11" ht="60" x14ac:dyDescent="0.2">
      <c r="A157" s="3">
        <v>88416</v>
      </c>
      <c r="B157" s="3">
        <f t="shared" si="21"/>
        <v>137</v>
      </c>
      <c r="C157" s="16" t="s">
        <v>386</v>
      </c>
      <c r="D157" s="3" t="s">
        <v>11</v>
      </c>
      <c r="E157" s="6">
        <v>213.9</v>
      </c>
      <c r="F157" s="69">
        <v>14.14</v>
      </c>
      <c r="G157" s="28">
        <f t="shared" si="20"/>
        <v>3024.5460000000003</v>
      </c>
      <c r="H157" s="11" t="s">
        <v>248</v>
      </c>
      <c r="I157" s="61">
        <f t="shared" si="16"/>
        <v>64.17</v>
      </c>
      <c r="J157">
        <v>1.2749999999999999</v>
      </c>
      <c r="K157">
        <f t="shared" si="17"/>
        <v>272.72249999999997</v>
      </c>
    </row>
    <row r="158" spans="1:11" ht="45" x14ac:dyDescent="0.2">
      <c r="A158" s="3">
        <v>88423</v>
      </c>
      <c r="B158" s="3">
        <f t="shared" si="21"/>
        <v>138</v>
      </c>
      <c r="C158" s="16" t="s">
        <v>387</v>
      </c>
      <c r="D158" s="3" t="s">
        <v>11</v>
      </c>
      <c r="E158" s="6">
        <v>214.2</v>
      </c>
      <c r="F158" s="69">
        <v>14.64</v>
      </c>
      <c r="G158" s="28">
        <f t="shared" si="20"/>
        <v>3135.8879999999999</v>
      </c>
      <c r="H158" s="11">
        <v>22.51</v>
      </c>
      <c r="I158" s="61">
        <f t="shared" si="16"/>
        <v>64.259999999999991</v>
      </c>
      <c r="J158">
        <v>1.2749999999999999</v>
      </c>
      <c r="K158">
        <f t="shared" si="17"/>
        <v>273.10499999999996</v>
      </c>
    </row>
    <row r="159" spans="1:11" ht="30" x14ac:dyDescent="0.2">
      <c r="A159" s="20" t="s">
        <v>249</v>
      </c>
      <c r="B159" s="3">
        <f t="shared" si="21"/>
        <v>139</v>
      </c>
      <c r="C159" s="16" t="s">
        <v>388</v>
      </c>
      <c r="D159" s="3" t="s">
        <v>11</v>
      </c>
      <c r="E159" s="6">
        <v>13.387499999999999</v>
      </c>
      <c r="F159" s="79">
        <v>201.48</v>
      </c>
      <c r="G159" s="28">
        <f t="shared" si="20"/>
        <v>2697.3134999999997</v>
      </c>
      <c r="H159" s="11"/>
      <c r="I159" s="61">
        <f t="shared" si="16"/>
        <v>4.0162499999999994</v>
      </c>
      <c r="J159">
        <v>1.2749999999999999</v>
      </c>
      <c r="K159">
        <f t="shared" si="17"/>
        <v>17.069062499999998</v>
      </c>
    </row>
    <row r="160" spans="1:11" ht="15.75" customHeight="1" x14ac:dyDescent="0.2">
      <c r="A160" s="85" t="s">
        <v>379</v>
      </c>
      <c r="B160" s="85"/>
      <c r="C160" s="85"/>
      <c r="D160" s="85"/>
      <c r="E160" s="85"/>
      <c r="F160" s="85"/>
      <c r="G160" s="49">
        <f>SUM(G148:G159)</f>
        <v>160968.09224999999</v>
      </c>
      <c r="H160" s="11">
        <v>8.52</v>
      </c>
      <c r="I160" s="61">
        <f t="shared" si="16"/>
        <v>0</v>
      </c>
      <c r="J160">
        <v>1.2749999999999999</v>
      </c>
      <c r="K160">
        <f t="shared" si="17"/>
        <v>0</v>
      </c>
    </row>
    <row r="161" spans="1:11" ht="15.75" customHeight="1" x14ac:dyDescent="0.2">
      <c r="A161" s="88" t="s">
        <v>378</v>
      </c>
      <c r="B161" s="88"/>
      <c r="C161" s="88"/>
      <c r="D161" s="88"/>
      <c r="E161" s="88"/>
      <c r="F161" s="88"/>
      <c r="G161" s="88"/>
      <c r="H161" s="11" t="s">
        <v>251</v>
      </c>
      <c r="I161" s="61">
        <f t="shared" si="16"/>
        <v>0</v>
      </c>
      <c r="J161">
        <v>1.2749999999999999</v>
      </c>
      <c r="K161">
        <f t="shared" si="17"/>
        <v>0</v>
      </c>
    </row>
    <row r="162" spans="1:11" ht="60" x14ac:dyDescent="0.2">
      <c r="A162" s="3">
        <v>87879</v>
      </c>
      <c r="B162" s="3">
        <f>B159+1</f>
        <v>140</v>
      </c>
      <c r="C162" s="16" t="s">
        <v>252</v>
      </c>
      <c r="D162" s="3" t="s">
        <v>11</v>
      </c>
      <c r="E162" s="24">
        <v>1721.328</v>
      </c>
      <c r="F162" s="77">
        <v>2.69</v>
      </c>
      <c r="G162" s="28">
        <f t="shared" ref="G162:G170" si="22">E162*F162</f>
        <v>4630.3723199999995</v>
      </c>
      <c r="H162" s="33" t="s">
        <v>12</v>
      </c>
      <c r="I162" s="61">
        <f t="shared" si="16"/>
        <v>516.39839999999992</v>
      </c>
      <c r="J162">
        <v>1.2749999999999999</v>
      </c>
      <c r="K162">
        <f t="shared" si="17"/>
        <v>2194.6931999999997</v>
      </c>
    </row>
    <row r="163" spans="1:11" ht="60" x14ac:dyDescent="0.2">
      <c r="A163" s="3">
        <v>87264</v>
      </c>
      <c r="B163" s="3">
        <f>B162+1</f>
        <v>141</v>
      </c>
      <c r="C163" s="16" t="s">
        <v>253</v>
      </c>
      <c r="D163" s="3" t="s">
        <v>11</v>
      </c>
      <c r="E163" s="24">
        <v>105.1875</v>
      </c>
      <c r="F163" s="77">
        <v>54.96</v>
      </c>
      <c r="G163" s="28">
        <f t="shared" si="22"/>
        <v>5781.1050000000005</v>
      </c>
      <c r="H163" s="1" t="s">
        <v>12</v>
      </c>
      <c r="I163" s="61">
        <f t="shared" si="16"/>
        <v>31.556249999999999</v>
      </c>
      <c r="J163">
        <v>1.2749999999999999</v>
      </c>
      <c r="K163">
        <f t="shared" si="17"/>
        <v>134.11406249999999</v>
      </c>
    </row>
    <row r="164" spans="1:11" ht="60" x14ac:dyDescent="0.2">
      <c r="A164" s="3">
        <v>87265</v>
      </c>
      <c r="B164" s="3">
        <f t="shared" ref="B164:B170" si="23">B163+1</f>
        <v>142</v>
      </c>
      <c r="C164" s="16" t="s">
        <v>254</v>
      </c>
      <c r="D164" s="3" t="s">
        <v>11</v>
      </c>
      <c r="E164" s="24">
        <v>105.1875</v>
      </c>
      <c r="F164" s="77">
        <v>48.97</v>
      </c>
      <c r="G164" s="28">
        <f t="shared" si="22"/>
        <v>5151.0318749999997</v>
      </c>
      <c r="H164"/>
      <c r="I164" s="61">
        <f t="shared" si="16"/>
        <v>31.556249999999999</v>
      </c>
      <c r="J164">
        <v>1.2749999999999999</v>
      </c>
      <c r="K164">
        <f t="shared" si="17"/>
        <v>134.11406249999999</v>
      </c>
    </row>
    <row r="165" spans="1:11" ht="45" x14ac:dyDescent="0.2">
      <c r="A165" s="3">
        <v>87246</v>
      </c>
      <c r="B165" s="3">
        <f t="shared" si="23"/>
        <v>143</v>
      </c>
      <c r="C165" s="16" t="s">
        <v>255</v>
      </c>
      <c r="D165" s="3" t="s">
        <v>11</v>
      </c>
      <c r="E165" s="24">
        <v>105.1875</v>
      </c>
      <c r="F165" s="77">
        <v>53.58</v>
      </c>
      <c r="G165" s="28">
        <f t="shared" si="22"/>
        <v>5635.94625</v>
      </c>
      <c r="H165"/>
      <c r="I165" s="61">
        <f t="shared" si="16"/>
        <v>31.556249999999999</v>
      </c>
      <c r="J165">
        <v>1.2749999999999999</v>
      </c>
      <c r="K165">
        <f t="shared" si="17"/>
        <v>134.11406249999999</v>
      </c>
    </row>
    <row r="166" spans="1:11" ht="45" x14ac:dyDescent="0.2">
      <c r="A166" s="3">
        <v>87247</v>
      </c>
      <c r="B166" s="3">
        <f t="shared" si="23"/>
        <v>144</v>
      </c>
      <c r="C166" s="16" t="s">
        <v>256</v>
      </c>
      <c r="D166" s="3" t="s">
        <v>11</v>
      </c>
      <c r="E166" s="24">
        <v>133.87499999999997</v>
      </c>
      <c r="F166" s="77">
        <v>48.05</v>
      </c>
      <c r="G166" s="28">
        <f t="shared" si="22"/>
        <v>6432.6937499999985</v>
      </c>
      <c r="H166"/>
      <c r="I166" s="61">
        <f t="shared" si="16"/>
        <v>40.162499999999987</v>
      </c>
      <c r="J166">
        <v>1.2749999999999999</v>
      </c>
      <c r="K166">
        <f t="shared" si="17"/>
        <v>170.69062499999995</v>
      </c>
    </row>
    <row r="167" spans="1:11" ht="45" x14ac:dyDescent="0.2">
      <c r="A167" s="3">
        <v>87248</v>
      </c>
      <c r="B167" s="3">
        <f t="shared" si="23"/>
        <v>145</v>
      </c>
      <c r="C167" s="16" t="s">
        <v>257</v>
      </c>
      <c r="D167" s="3" t="s">
        <v>11</v>
      </c>
      <c r="E167" s="24">
        <v>133.87499999999997</v>
      </c>
      <c r="F167" s="77">
        <v>43.67</v>
      </c>
      <c r="G167" s="28">
        <f t="shared" si="22"/>
        <v>5846.3212499999991</v>
      </c>
      <c r="H167" s="1" t="s">
        <v>12</v>
      </c>
      <c r="I167" s="61">
        <f t="shared" si="16"/>
        <v>40.162499999999987</v>
      </c>
      <c r="J167">
        <v>1.2749999999999999</v>
      </c>
      <c r="K167">
        <f t="shared" si="17"/>
        <v>170.69062499999995</v>
      </c>
    </row>
    <row r="168" spans="1:11" ht="30" x14ac:dyDescent="0.2">
      <c r="A168" s="3" t="s">
        <v>262</v>
      </c>
      <c r="B168" s="3">
        <f t="shared" si="23"/>
        <v>146</v>
      </c>
      <c r="C168" s="16" t="s">
        <v>263</v>
      </c>
      <c r="D168" s="3" t="s">
        <v>11</v>
      </c>
      <c r="E168" s="23">
        <v>19.124999999999996</v>
      </c>
      <c r="F168" s="73">
        <v>161.86000000000001</v>
      </c>
      <c r="G168" s="28">
        <f t="shared" si="22"/>
        <v>3095.5724999999998</v>
      </c>
      <c r="H168" s="1" t="s">
        <v>12</v>
      </c>
      <c r="I168" s="61">
        <f t="shared" si="16"/>
        <v>5.7374999999999989</v>
      </c>
      <c r="J168">
        <v>1.2749999999999999</v>
      </c>
      <c r="K168">
        <f t="shared" si="17"/>
        <v>24.384374999999995</v>
      </c>
    </row>
    <row r="169" spans="1:11" ht="30" x14ac:dyDescent="0.2">
      <c r="A169" s="3">
        <v>72137</v>
      </c>
      <c r="B169" s="3">
        <f t="shared" si="23"/>
        <v>147</v>
      </c>
      <c r="C169" s="16" t="s">
        <v>265</v>
      </c>
      <c r="D169" s="3" t="s">
        <v>11</v>
      </c>
      <c r="E169" s="23">
        <v>103.27499999999999</v>
      </c>
      <c r="F169" s="73">
        <v>86.34</v>
      </c>
      <c r="G169" s="28">
        <f t="shared" si="22"/>
        <v>8916.7634999999991</v>
      </c>
      <c r="H169" s="24">
        <v>54.95</v>
      </c>
      <c r="I169" s="61">
        <f t="shared" si="16"/>
        <v>30.982499999999995</v>
      </c>
      <c r="J169">
        <v>1.2749999999999999</v>
      </c>
      <c r="K169">
        <f t="shared" si="17"/>
        <v>131.67562499999997</v>
      </c>
    </row>
    <row r="170" spans="1:11" ht="30" x14ac:dyDescent="0.2">
      <c r="A170" s="3">
        <v>84191</v>
      </c>
      <c r="B170" s="3">
        <f t="shared" si="23"/>
        <v>148</v>
      </c>
      <c r="C170" s="16" t="s">
        <v>267</v>
      </c>
      <c r="D170" s="3" t="s">
        <v>77</v>
      </c>
      <c r="E170" s="23">
        <v>98.051999999999992</v>
      </c>
      <c r="F170" s="73">
        <v>93.92</v>
      </c>
      <c r="G170" s="28">
        <f t="shared" si="22"/>
        <v>9209.0438400000003</v>
      </c>
      <c r="I170" s="61">
        <f t="shared" si="16"/>
        <v>29.415599999999998</v>
      </c>
      <c r="J170">
        <v>1.2749999999999999</v>
      </c>
      <c r="K170">
        <f t="shared" si="17"/>
        <v>125.01629999999999</v>
      </c>
    </row>
    <row r="171" spans="1:11" ht="15.75" customHeight="1" x14ac:dyDescent="0.2">
      <c r="A171" s="85" t="s">
        <v>379</v>
      </c>
      <c r="B171" s="85"/>
      <c r="C171" s="85"/>
      <c r="D171" s="85"/>
      <c r="E171" s="85"/>
      <c r="F171" s="85"/>
      <c r="G171" s="49">
        <f>SUM(G162:G170)</f>
        <v>54698.850285</v>
      </c>
      <c r="H171" s="11" t="s">
        <v>269</v>
      </c>
      <c r="I171" s="61">
        <f t="shared" si="16"/>
        <v>0</v>
      </c>
      <c r="J171">
        <v>1.2749999999999999</v>
      </c>
      <c r="K171">
        <f t="shared" si="17"/>
        <v>0</v>
      </c>
    </row>
    <row r="172" spans="1:11" ht="15.75" x14ac:dyDescent="0.2">
      <c r="A172" s="86" t="s">
        <v>377</v>
      </c>
      <c r="B172" s="86"/>
      <c r="C172" s="86"/>
      <c r="D172" s="86"/>
      <c r="E172" s="86"/>
      <c r="F172" s="86"/>
      <c r="G172" s="86"/>
      <c r="H172" s="11"/>
      <c r="I172" s="61">
        <f t="shared" si="16"/>
        <v>0</v>
      </c>
      <c r="J172">
        <v>1.2749999999999999</v>
      </c>
      <c r="K172">
        <f t="shared" si="17"/>
        <v>0</v>
      </c>
    </row>
    <row r="173" spans="1:11" ht="75" x14ac:dyDescent="0.2">
      <c r="A173" s="3" t="s">
        <v>285</v>
      </c>
      <c r="B173" s="3">
        <f>B170+1</f>
        <v>149</v>
      </c>
      <c r="C173" s="16" t="s">
        <v>286</v>
      </c>
      <c r="D173" s="3" t="s">
        <v>13</v>
      </c>
      <c r="E173" s="24">
        <v>720</v>
      </c>
      <c r="F173" s="77">
        <v>24.88</v>
      </c>
      <c r="G173" s="28">
        <f t="shared" ref="G173:G174" si="24">E173*F173</f>
        <v>17913.599999999999</v>
      </c>
      <c r="H173" s="11"/>
      <c r="I173" s="61">
        <f t="shared" si="16"/>
        <v>216</v>
      </c>
      <c r="J173">
        <v>1.2749999999999999</v>
      </c>
      <c r="K173">
        <f t="shared" si="17"/>
        <v>917.99999999999989</v>
      </c>
    </row>
    <row r="174" spans="1:11" ht="45" x14ac:dyDescent="0.2">
      <c r="A174" s="3" t="s">
        <v>287</v>
      </c>
      <c r="B174" s="3">
        <f>B173+1</f>
        <v>150</v>
      </c>
      <c r="C174" s="16" t="s">
        <v>288</v>
      </c>
      <c r="D174" s="3" t="s">
        <v>13</v>
      </c>
      <c r="E174" s="24">
        <v>300</v>
      </c>
      <c r="F174" s="73">
        <v>46.37</v>
      </c>
      <c r="G174" s="28">
        <f t="shared" si="24"/>
        <v>13911</v>
      </c>
      <c r="H174" s="11"/>
      <c r="I174" s="61">
        <f t="shared" si="16"/>
        <v>90</v>
      </c>
      <c r="J174">
        <v>1.2749999999999999</v>
      </c>
      <c r="K174">
        <f t="shared" si="17"/>
        <v>382.5</v>
      </c>
    </row>
    <row r="175" spans="1:11" ht="15.75" customHeight="1" x14ac:dyDescent="0.2">
      <c r="A175" s="87" t="s">
        <v>379</v>
      </c>
      <c r="B175" s="87"/>
      <c r="C175" s="87"/>
      <c r="D175" s="87"/>
      <c r="E175" s="87"/>
      <c r="F175" s="87"/>
      <c r="G175" s="50">
        <f>SUM(G173:G174)</f>
        <v>31824.6</v>
      </c>
      <c r="H175" s="11"/>
      <c r="I175" s="61"/>
      <c r="J175">
        <v>1.2749999999999999</v>
      </c>
    </row>
    <row r="176" spans="1:11" ht="21.75" customHeight="1" x14ac:dyDescent="0.25">
      <c r="A176" s="84" t="s">
        <v>289</v>
      </c>
      <c r="B176" s="84"/>
      <c r="C176" s="84"/>
      <c r="D176" s="84"/>
      <c r="E176" s="84"/>
      <c r="F176" s="84"/>
      <c r="G176" s="37">
        <f>G17+G42+G50+G121+G138+G143+G146+G160+G171+G175</f>
        <v>756000.00276000006</v>
      </c>
      <c r="H176" s="24">
        <v>404.63</v>
      </c>
      <c r="I176" s="61"/>
      <c r="J176" s="65">
        <f>G176*1.275</f>
        <v>963900.00351900002</v>
      </c>
      <c r="K176" s="65"/>
    </row>
    <row r="177" spans="6:10" ht="30.75" customHeight="1" x14ac:dyDescent="0.2">
      <c r="G177" s="60"/>
      <c r="H177" s="36"/>
      <c r="J177">
        <v>1.2580047400000001</v>
      </c>
    </row>
    <row r="178" spans="6:10" ht="30" customHeight="1" x14ac:dyDescent="0.25">
      <c r="G178" s="62"/>
      <c r="H178" s="12"/>
    </row>
    <row r="179" spans="6:10" ht="15.75" customHeight="1" x14ac:dyDescent="0.2">
      <c r="H179"/>
    </row>
    <row r="180" spans="6:10" x14ac:dyDescent="0.2">
      <c r="F180" s="81"/>
    </row>
    <row r="181" spans="6:10" x14ac:dyDescent="0.2">
      <c r="G181" s="48"/>
    </row>
    <row r="182" spans="6:10" x14ac:dyDescent="0.2">
      <c r="H182"/>
    </row>
    <row r="183" spans="6:10" x14ac:dyDescent="0.2">
      <c r="F183" s="82"/>
      <c r="G183" s="83"/>
      <c r="H183" s="38" t="e">
        <f>#REF!+G171+#REF!</f>
        <v>#REF!</v>
      </c>
    </row>
  </sheetData>
  <mergeCells count="27">
    <mergeCell ref="A172:G172"/>
    <mergeCell ref="A175:F175"/>
    <mergeCell ref="A176:F176"/>
    <mergeCell ref="A144:G144"/>
    <mergeCell ref="A146:F146"/>
    <mergeCell ref="A147:G147"/>
    <mergeCell ref="A160:F160"/>
    <mergeCell ref="A161:G161"/>
    <mergeCell ref="A171:F171"/>
    <mergeCell ref="A121:F121"/>
    <mergeCell ref="H121:H126"/>
    <mergeCell ref="A122:G122"/>
    <mergeCell ref="A138:F138"/>
    <mergeCell ref="A139:G139"/>
    <mergeCell ref="A143:F143"/>
    <mergeCell ref="A17:F17"/>
    <mergeCell ref="A18:G18"/>
    <mergeCell ref="A42:F42"/>
    <mergeCell ref="A43:G43"/>
    <mergeCell ref="A50:F50"/>
    <mergeCell ref="A51:G51"/>
    <mergeCell ref="A1:G1"/>
    <mergeCell ref="A2:G2"/>
    <mergeCell ref="A3:G3"/>
    <mergeCell ref="A4:G4"/>
    <mergeCell ref="A6:G6"/>
    <mergeCell ref="L6:L7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3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775F-6060-43B5-B419-A986C48A78C9}">
  <sheetPr>
    <tabColor rgb="FFFFFFFF"/>
  </sheetPr>
  <dimension ref="A1:LJ183"/>
  <sheetViews>
    <sheetView view="pageBreakPreview" zoomScaleNormal="70" zoomScaleSheetLayoutView="100" zoomScalePageLayoutView="80" workbookViewId="0">
      <selection activeCell="A4" sqref="A4:G4"/>
    </sheetView>
  </sheetViews>
  <sheetFormatPr defaultRowHeight="12.75" x14ac:dyDescent="0.2"/>
  <cols>
    <col min="1" max="1" width="16.28515625" customWidth="1"/>
    <col min="2" max="2" width="8.7109375" customWidth="1"/>
    <col min="3" max="3" width="79.85546875" customWidth="1"/>
    <col min="4" max="4" width="8.7109375" customWidth="1"/>
    <col min="5" max="5" width="13" customWidth="1"/>
    <col min="6" max="6" width="15.42578125" style="80" customWidth="1"/>
    <col min="7" max="7" width="20" customWidth="1"/>
    <col min="8" max="8" width="0" style="1" hidden="1" customWidth="1"/>
    <col min="9" max="9" width="17" hidden="1" customWidth="1"/>
    <col min="10" max="10" width="14.5703125" hidden="1" customWidth="1"/>
    <col min="11" max="11" width="13.5703125" hidden="1" customWidth="1"/>
    <col min="12" max="12" width="26.7109375" customWidth="1"/>
  </cols>
  <sheetData>
    <row r="1" spans="1:322" ht="15.75" customHeight="1" x14ac:dyDescent="0.25">
      <c r="A1" s="95" t="s">
        <v>0</v>
      </c>
      <c r="B1" s="95"/>
      <c r="C1" s="95"/>
      <c r="D1" s="95"/>
      <c r="E1" s="95"/>
      <c r="F1" s="95"/>
      <c r="G1" s="95"/>
      <c r="H1"/>
    </row>
    <row r="2" spans="1:322" ht="15.75" customHeight="1" x14ac:dyDescent="0.25">
      <c r="A2" s="95" t="s">
        <v>417</v>
      </c>
      <c r="B2" s="95"/>
      <c r="C2" s="95"/>
      <c r="D2" s="95"/>
      <c r="E2" s="95"/>
      <c r="F2" s="95"/>
      <c r="G2" s="95"/>
      <c r="H2"/>
    </row>
    <row r="3" spans="1:322" ht="15.75" x14ac:dyDescent="0.2">
      <c r="A3" s="96" t="s">
        <v>2</v>
      </c>
      <c r="B3" s="96"/>
      <c r="C3" s="96"/>
      <c r="D3" s="96"/>
      <c r="E3" s="96"/>
      <c r="F3" s="96"/>
      <c r="G3" s="96"/>
      <c r="H3"/>
    </row>
    <row r="4" spans="1:322" ht="15.75" customHeight="1" x14ac:dyDescent="0.25">
      <c r="A4" s="95" t="s">
        <v>417</v>
      </c>
      <c r="B4" s="95"/>
      <c r="C4" s="95"/>
      <c r="D4" s="95"/>
      <c r="E4" s="95"/>
      <c r="F4" s="95"/>
      <c r="G4" s="95"/>
      <c r="H4"/>
    </row>
    <row r="5" spans="1:322" ht="32.25" customHeight="1" thickBot="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66" t="s">
        <v>9</v>
      </c>
      <c r="G5" s="2" t="s">
        <v>10</v>
      </c>
      <c r="H5"/>
    </row>
    <row r="6" spans="1:322" ht="15.75" customHeight="1" x14ac:dyDescent="0.2">
      <c r="A6" s="88" t="s">
        <v>395</v>
      </c>
      <c r="B6" s="88"/>
      <c r="C6" s="88"/>
      <c r="D6" s="88"/>
      <c r="E6" s="88"/>
      <c r="F6" s="88"/>
      <c r="G6" s="88"/>
      <c r="H6"/>
      <c r="L6" s="93" t="s">
        <v>413</v>
      </c>
    </row>
    <row r="7" spans="1:322" ht="30.75" thickBot="1" x14ac:dyDescent="0.25">
      <c r="A7" s="3">
        <v>94218</v>
      </c>
      <c r="B7" s="3">
        <v>1</v>
      </c>
      <c r="C7" s="4" t="s">
        <v>397</v>
      </c>
      <c r="D7" s="5" t="s">
        <v>11</v>
      </c>
      <c r="E7" s="6">
        <v>137.69999999999999</v>
      </c>
      <c r="F7" s="67">
        <v>86.03</v>
      </c>
      <c r="G7" s="7">
        <f t="shared" ref="G7:G16" si="0">E7*F7</f>
        <v>11846.330999999998</v>
      </c>
      <c r="H7" s="1" t="s">
        <v>12</v>
      </c>
      <c r="I7" s="61">
        <f>E7*0.3</f>
        <v>41.309999999999995</v>
      </c>
      <c r="J7">
        <v>1.2749999999999999</v>
      </c>
      <c r="K7">
        <f>J7*E7</f>
        <v>175.56749999999997</v>
      </c>
      <c r="L7" s="94"/>
    </row>
    <row r="8" spans="1:322" ht="60.75" thickBot="1" x14ac:dyDescent="0.25">
      <c r="A8" s="3">
        <v>94219</v>
      </c>
      <c r="B8" s="3">
        <f>B7+1</f>
        <v>2</v>
      </c>
      <c r="C8" s="4" t="s">
        <v>398</v>
      </c>
      <c r="D8" s="5" t="s">
        <v>13</v>
      </c>
      <c r="E8" s="6">
        <v>206.54999999999998</v>
      </c>
      <c r="F8" s="67">
        <v>18.52</v>
      </c>
      <c r="G8" s="7">
        <f t="shared" si="0"/>
        <v>3825.3059999999996</v>
      </c>
      <c r="H8" s="1" t="s">
        <v>12</v>
      </c>
      <c r="I8" s="61">
        <f t="shared" ref="I8:I71" si="1">E8*0.3</f>
        <v>61.964999999999989</v>
      </c>
      <c r="J8">
        <v>1.2749999999999999</v>
      </c>
      <c r="K8">
        <f t="shared" ref="K8:K71" si="2">J8*E8</f>
        <v>263.35124999999994</v>
      </c>
      <c r="L8" s="53" t="s">
        <v>401</v>
      </c>
    </row>
    <row r="9" spans="1:322" s="10" customFormat="1" ht="30.75" thickBot="1" x14ac:dyDescent="0.25">
      <c r="A9" s="3">
        <v>72105</v>
      </c>
      <c r="B9" s="3">
        <f t="shared" ref="B9:B16" si="3">B8+1</f>
        <v>3</v>
      </c>
      <c r="C9" s="4" t="s">
        <v>14</v>
      </c>
      <c r="D9" s="5" t="s">
        <v>13</v>
      </c>
      <c r="E9" s="6">
        <v>206.54999999999998</v>
      </c>
      <c r="F9" s="67">
        <v>37.32</v>
      </c>
      <c r="G9" s="7">
        <f t="shared" si="0"/>
        <v>7708.445999999999</v>
      </c>
      <c r="H9" s="8" t="s">
        <v>12</v>
      </c>
      <c r="I9" s="61">
        <f t="shared" si="1"/>
        <v>61.964999999999989</v>
      </c>
      <c r="J9">
        <v>1.2749999999999999</v>
      </c>
      <c r="K9">
        <f t="shared" si="2"/>
        <v>263.35124999999994</v>
      </c>
      <c r="L9" s="54" t="s">
        <v>402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</row>
    <row r="10" spans="1:322" s="10" customFormat="1" ht="30.75" thickBot="1" x14ac:dyDescent="0.25">
      <c r="A10" s="3">
        <v>94231</v>
      </c>
      <c r="B10" s="3">
        <f t="shared" si="3"/>
        <v>4</v>
      </c>
      <c r="C10" s="4" t="s">
        <v>399</v>
      </c>
      <c r="D10" s="5" t="s">
        <v>13</v>
      </c>
      <c r="E10" s="6">
        <v>66.937499999999986</v>
      </c>
      <c r="F10" s="67">
        <v>24.42</v>
      </c>
      <c r="G10" s="7">
        <f t="shared" si="0"/>
        <v>1634.6137499999998</v>
      </c>
      <c r="H10" s="8" t="s">
        <v>12</v>
      </c>
      <c r="I10" s="61">
        <f t="shared" si="1"/>
        <v>20.081249999999994</v>
      </c>
      <c r="J10">
        <v>1.2749999999999999</v>
      </c>
      <c r="K10">
        <f t="shared" si="2"/>
        <v>85.345312499999977</v>
      </c>
      <c r="L10" s="54" t="s">
        <v>412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</row>
    <row r="11" spans="1:322" s="10" customFormat="1" ht="45" x14ac:dyDescent="0.2">
      <c r="A11" s="3">
        <v>87881</v>
      </c>
      <c r="B11" s="3">
        <f t="shared" si="3"/>
        <v>5</v>
      </c>
      <c r="C11" s="4" t="s">
        <v>15</v>
      </c>
      <c r="D11" s="5" t="s">
        <v>11</v>
      </c>
      <c r="E11" s="6">
        <v>137.69999999999999</v>
      </c>
      <c r="F11" s="67">
        <v>2.95</v>
      </c>
      <c r="G11" s="7">
        <f t="shared" si="0"/>
        <v>406.21499999999997</v>
      </c>
      <c r="H11" s="8" t="s">
        <v>12</v>
      </c>
      <c r="I11" s="61">
        <f t="shared" si="1"/>
        <v>41.309999999999995</v>
      </c>
      <c r="J11">
        <v>1.2749999999999999</v>
      </c>
      <c r="K11">
        <f t="shared" si="2"/>
        <v>175.56749999999997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</row>
    <row r="12" spans="1:322" ht="45" x14ac:dyDescent="0.2">
      <c r="A12" s="3" t="s">
        <v>16</v>
      </c>
      <c r="B12" s="3">
        <f t="shared" si="3"/>
        <v>6</v>
      </c>
      <c r="C12" s="4" t="s">
        <v>17</v>
      </c>
      <c r="D12" s="5" t="s">
        <v>11</v>
      </c>
      <c r="E12" s="6">
        <v>68.849999999999994</v>
      </c>
      <c r="F12" s="67">
        <v>54.49</v>
      </c>
      <c r="G12" s="7">
        <f t="shared" si="0"/>
        <v>3751.6364999999996</v>
      </c>
      <c r="H12" s="8" t="s">
        <v>12</v>
      </c>
      <c r="I12" s="61">
        <f t="shared" si="1"/>
        <v>20.654999999999998</v>
      </c>
      <c r="J12">
        <v>1.2749999999999999</v>
      </c>
      <c r="K12">
        <f t="shared" si="2"/>
        <v>87.783749999999984</v>
      </c>
    </row>
    <row r="13" spans="1:322" ht="30" x14ac:dyDescent="0.2">
      <c r="A13" s="3">
        <v>72201</v>
      </c>
      <c r="B13" s="3">
        <f t="shared" si="3"/>
        <v>7</v>
      </c>
      <c r="C13" s="4" t="s">
        <v>18</v>
      </c>
      <c r="D13" s="5" t="s">
        <v>11</v>
      </c>
      <c r="E13" s="6">
        <v>137.69999999999999</v>
      </c>
      <c r="F13" s="67">
        <v>8.75</v>
      </c>
      <c r="G13" s="7">
        <f t="shared" si="0"/>
        <v>1204.875</v>
      </c>
      <c r="H13" s="8" t="s">
        <v>12</v>
      </c>
      <c r="I13" s="61">
        <f t="shared" si="1"/>
        <v>41.309999999999995</v>
      </c>
      <c r="J13">
        <v>1.2749999999999999</v>
      </c>
      <c r="K13">
        <f t="shared" si="2"/>
        <v>175.56749999999997</v>
      </c>
    </row>
    <row r="14" spans="1:322" ht="30" x14ac:dyDescent="0.2">
      <c r="A14" s="3">
        <v>55960</v>
      </c>
      <c r="B14" s="3">
        <f t="shared" si="3"/>
        <v>8</v>
      </c>
      <c r="C14" s="4" t="s">
        <v>19</v>
      </c>
      <c r="D14" s="5" t="s">
        <v>11</v>
      </c>
      <c r="E14" s="6">
        <v>206.54999999999998</v>
      </c>
      <c r="F14" s="67">
        <v>4.46</v>
      </c>
      <c r="G14" s="7">
        <f t="shared" si="0"/>
        <v>921.21299999999997</v>
      </c>
      <c r="H14" s="8" t="s">
        <v>12</v>
      </c>
      <c r="I14" s="61">
        <f t="shared" si="1"/>
        <v>61.964999999999989</v>
      </c>
      <c r="J14">
        <v>1.2749999999999999</v>
      </c>
      <c r="K14">
        <f t="shared" si="2"/>
        <v>263.35124999999994</v>
      </c>
    </row>
    <row r="15" spans="1:322" ht="60" x14ac:dyDescent="0.2">
      <c r="A15" s="3">
        <v>94230</v>
      </c>
      <c r="B15" s="3">
        <f t="shared" si="3"/>
        <v>9</v>
      </c>
      <c r="C15" s="4" t="s">
        <v>20</v>
      </c>
      <c r="D15" s="5" t="s">
        <v>13</v>
      </c>
      <c r="E15" s="6">
        <v>34.424999999999997</v>
      </c>
      <c r="F15" s="67">
        <v>68.87</v>
      </c>
      <c r="G15" s="7">
        <f t="shared" si="0"/>
        <v>2370.8497499999999</v>
      </c>
      <c r="H15" s="11" t="s">
        <v>21</v>
      </c>
      <c r="I15" s="61">
        <f t="shared" si="1"/>
        <v>10.327499999999999</v>
      </c>
      <c r="J15">
        <v>1.2749999999999999</v>
      </c>
      <c r="K15">
        <f t="shared" si="2"/>
        <v>43.891874999999992</v>
      </c>
    </row>
    <row r="16" spans="1:322" ht="60" x14ac:dyDescent="0.2">
      <c r="A16" s="3">
        <v>72089</v>
      </c>
      <c r="B16" s="3">
        <f t="shared" si="3"/>
        <v>10</v>
      </c>
      <c r="C16" s="4" t="s">
        <v>400</v>
      </c>
      <c r="D16" s="5" t="s">
        <v>11</v>
      </c>
      <c r="E16" s="6">
        <v>382.5</v>
      </c>
      <c r="F16" s="67">
        <v>10.86</v>
      </c>
      <c r="G16" s="7">
        <f t="shared" si="0"/>
        <v>4153.95</v>
      </c>
      <c r="H16" s="11" t="s">
        <v>22</v>
      </c>
      <c r="I16" s="61">
        <f t="shared" si="1"/>
        <v>114.75</v>
      </c>
      <c r="J16">
        <v>1.2749999999999999</v>
      </c>
      <c r="K16">
        <f t="shared" si="2"/>
        <v>487.68749999999994</v>
      </c>
    </row>
    <row r="17" spans="1:11" ht="15.75" customHeight="1" x14ac:dyDescent="0.2">
      <c r="A17" s="87" t="s">
        <v>379</v>
      </c>
      <c r="B17" s="87"/>
      <c r="C17" s="87"/>
      <c r="D17" s="87"/>
      <c r="E17" s="87"/>
      <c r="F17" s="87"/>
      <c r="G17" s="50">
        <f>SUM(G7:G16)</f>
        <v>37823.435999999994</v>
      </c>
      <c r="I17" s="61">
        <f t="shared" si="1"/>
        <v>0</v>
      </c>
      <c r="J17">
        <v>1.2749999999999999</v>
      </c>
      <c r="K17">
        <f t="shared" si="2"/>
        <v>0</v>
      </c>
    </row>
    <row r="18" spans="1:11" ht="15.75" x14ac:dyDescent="0.2">
      <c r="A18" s="88" t="s">
        <v>396</v>
      </c>
      <c r="B18" s="88"/>
      <c r="C18" s="88"/>
      <c r="D18" s="88"/>
      <c r="E18" s="88"/>
      <c r="F18" s="88"/>
      <c r="G18" s="88"/>
      <c r="H18"/>
      <c r="I18" s="61">
        <f t="shared" si="1"/>
        <v>0</v>
      </c>
      <c r="J18">
        <v>1.2749999999999999</v>
      </c>
      <c r="K18">
        <f t="shared" si="2"/>
        <v>0</v>
      </c>
    </row>
    <row r="19" spans="1:11" ht="15" x14ac:dyDescent="0.2">
      <c r="A19" s="3">
        <v>84862</v>
      </c>
      <c r="B19" s="3">
        <f>B16+1</f>
        <v>11</v>
      </c>
      <c r="C19" s="4" t="s">
        <v>24</v>
      </c>
      <c r="D19" s="5" t="s">
        <v>13</v>
      </c>
      <c r="E19" s="6">
        <v>34.424999999999997</v>
      </c>
      <c r="F19" s="67">
        <v>192.05</v>
      </c>
      <c r="G19" s="7">
        <f t="shared" ref="G19:G41" si="4">E19*F19</f>
        <v>6611.32125</v>
      </c>
      <c r="H19" s="1" t="s">
        <v>12</v>
      </c>
      <c r="I19" s="61">
        <f t="shared" si="1"/>
        <v>10.327499999999999</v>
      </c>
      <c r="J19">
        <v>1.2749999999999999</v>
      </c>
      <c r="K19">
        <f t="shared" si="2"/>
        <v>43.891874999999992</v>
      </c>
    </row>
    <row r="20" spans="1:11" ht="30" x14ac:dyDescent="0.2">
      <c r="A20" s="3">
        <v>73665</v>
      </c>
      <c r="B20" s="3">
        <f t="shared" ref="B20:B41" si="5">B19+1</f>
        <v>12</v>
      </c>
      <c r="C20" s="4" t="s">
        <v>25</v>
      </c>
      <c r="D20" s="5" t="s">
        <v>11</v>
      </c>
      <c r="E20" s="6">
        <v>19.124999999999996</v>
      </c>
      <c r="F20" s="67">
        <v>53.23</v>
      </c>
      <c r="G20" s="7">
        <f t="shared" si="4"/>
        <v>1018.0237499999997</v>
      </c>
      <c r="H20" s="1" t="s">
        <v>12</v>
      </c>
      <c r="I20" s="61">
        <f t="shared" si="1"/>
        <v>5.7374999999999989</v>
      </c>
      <c r="J20">
        <v>1.2749999999999999</v>
      </c>
      <c r="K20">
        <f t="shared" si="2"/>
        <v>24.384374999999995</v>
      </c>
    </row>
    <row r="21" spans="1:11" ht="15" x14ac:dyDescent="0.2">
      <c r="A21" s="3" t="s">
        <v>26</v>
      </c>
      <c r="B21" s="3">
        <f t="shared" si="5"/>
        <v>13</v>
      </c>
      <c r="C21" s="4" t="s">
        <v>27</v>
      </c>
      <c r="D21" s="5" t="s">
        <v>13</v>
      </c>
      <c r="E21" s="6">
        <v>34.424999999999997</v>
      </c>
      <c r="F21" s="67">
        <v>102.64</v>
      </c>
      <c r="G21" s="7">
        <f t="shared" si="4"/>
        <v>3533.3819999999996</v>
      </c>
      <c r="H21" s="1" t="s">
        <v>12</v>
      </c>
      <c r="I21" s="61">
        <f t="shared" si="1"/>
        <v>10.327499999999999</v>
      </c>
      <c r="J21">
        <v>1.2749999999999999</v>
      </c>
      <c r="K21">
        <f t="shared" si="2"/>
        <v>43.891874999999992</v>
      </c>
    </row>
    <row r="22" spans="1:11" ht="30" x14ac:dyDescent="0.2">
      <c r="A22" s="3" t="s">
        <v>28</v>
      </c>
      <c r="B22" s="3">
        <f t="shared" si="5"/>
        <v>14</v>
      </c>
      <c r="C22" s="4" t="s">
        <v>29</v>
      </c>
      <c r="D22" s="5" t="s">
        <v>13</v>
      </c>
      <c r="E22" s="6">
        <v>34.424999999999997</v>
      </c>
      <c r="F22" s="67">
        <v>27.44</v>
      </c>
      <c r="G22" s="7">
        <f t="shared" si="4"/>
        <v>944.62199999999996</v>
      </c>
      <c r="H22" s="1" t="s">
        <v>12</v>
      </c>
      <c r="I22" s="61">
        <f t="shared" si="1"/>
        <v>10.327499999999999</v>
      </c>
      <c r="J22">
        <v>1.2749999999999999</v>
      </c>
      <c r="K22">
        <f t="shared" si="2"/>
        <v>43.891874999999992</v>
      </c>
    </row>
    <row r="23" spans="1:11" ht="15" x14ac:dyDescent="0.2">
      <c r="A23" s="3">
        <v>72117</v>
      </c>
      <c r="B23" s="3">
        <f t="shared" si="5"/>
        <v>15</v>
      </c>
      <c r="C23" s="4" t="s">
        <v>30</v>
      </c>
      <c r="D23" s="5" t="s">
        <v>11</v>
      </c>
      <c r="E23" s="6">
        <v>68.849999999999994</v>
      </c>
      <c r="F23" s="67">
        <v>144.47</v>
      </c>
      <c r="G23" s="7">
        <f t="shared" si="4"/>
        <v>9946.7594999999983</v>
      </c>
      <c r="H23" s="1" t="s">
        <v>12</v>
      </c>
      <c r="I23" s="61">
        <f t="shared" si="1"/>
        <v>20.654999999999998</v>
      </c>
      <c r="J23">
        <v>1.2749999999999999</v>
      </c>
      <c r="K23">
        <f t="shared" si="2"/>
        <v>87.783749999999984</v>
      </c>
    </row>
    <row r="24" spans="1:11" ht="30" x14ac:dyDescent="0.2">
      <c r="A24" s="3">
        <v>72118</v>
      </c>
      <c r="B24" s="3">
        <f t="shared" si="5"/>
        <v>16</v>
      </c>
      <c r="C24" s="16" t="s">
        <v>31</v>
      </c>
      <c r="D24" s="3" t="s">
        <v>11</v>
      </c>
      <c r="E24" s="17">
        <v>68.849999999999994</v>
      </c>
      <c r="F24" s="68">
        <v>213.62</v>
      </c>
      <c r="G24" s="7">
        <f t="shared" si="4"/>
        <v>14707.736999999999</v>
      </c>
      <c r="H24" s="1" t="s">
        <v>12</v>
      </c>
      <c r="I24" s="61">
        <f t="shared" si="1"/>
        <v>20.654999999999998</v>
      </c>
      <c r="J24">
        <v>1.2749999999999999</v>
      </c>
      <c r="K24">
        <f t="shared" si="2"/>
        <v>87.783749999999984</v>
      </c>
    </row>
    <row r="25" spans="1:11" ht="30" x14ac:dyDescent="0.2">
      <c r="A25" s="3">
        <v>72119</v>
      </c>
      <c r="B25" s="3">
        <f t="shared" si="5"/>
        <v>17</v>
      </c>
      <c r="C25" s="16" t="s">
        <v>32</v>
      </c>
      <c r="D25" s="3" t="s">
        <v>11</v>
      </c>
      <c r="E25" s="17">
        <v>28.6875</v>
      </c>
      <c r="F25" s="68">
        <v>271.2</v>
      </c>
      <c r="G25" s="7">
        <f t="shared" si="4"/>
        <v>7780.0499999999993</v>
      </c>
      <c r="H25" s="1" t="s">
        <v>12</v>
      </c>
      <c r="I25" s="61">
        <f t="shared" si="1"/>
        <v>8.6062499999999993</v>
      </c>
      <c r="J25">
        <v>1.2749999999999999</v>
      </c>
      <c r="K25">
        <f t="shared" si="2"/>
        <v>36.576562499999994</v>
      </c>
    </row>
    <row r="26" spans="1:11" ht="30" x14ac:dyDescent="0.2">
      <c r="A26" s="3">
        <v>72120</v>
      </c>
      <c r="B26" s="3">
        <f t="shared" si="5"/>
        <v>18</v>
      </c>
      <c r="C26" s="16" t="s">
        <v>33</v>
      </c>
      <c r="D26" s="3" t="s">
        <v>11</v>
      </c>
      <c r="E26" s="6">
        <v>17.212499999999999</v>
      </c>
      <c r="F26" s="69">
        <v>344.6</v>
      </c>
      <c r="G26" s="7">
        <f t="shared" si="4"/>
        <v>5931.4274999999998</v>
      </c>
      <c r="H26" s="1" t="s">
        <v>12</v>
      </c>
      <c r="I26" s="61">
        <f t="shared" si="1"/>
        <v>5.1637499999999994</v>
      </c>
      <c r="J26">
        <v>1.2749999999999999</v>
      </c>
      <c r="K26">
        <f t="shared" si="2"/>
        <v>21.945937499999996</v>
      </c>
    </row>
    <row r="27" spans="1:11" ht="30" x14ac:dyDescent="0.2">
      <c r="A27" s="3" t="s">
        <v>34</v>
      </c>
      <c r="B27" s="3">
        <f t="shared" si="5"/>
        <v>19</v>
      </c>
      <c r="C27" s="4" t="s">
        <v>35</v>
      </c>
      <c r="D27" s="5" t="s">
        <v>11</v>
      </c>
      <c r="E27" s="6">
        <v>34.424999999999997</v>
      </c>
      <c r="F27" s="67">
        <v>446.28</v>
      </c>
      <c r="G27" s="7">
        <f t="shared" si="4"/>
        <v>15363.188999999998</v>
      </c>
      <c r="H27" s="1" t="s">
        <v>12</v>
      </c>
      <c r="I27" s="61">
        <f t="shared" si="1"/>
        <v>10.327499999999999</v>
      </c>
      <c r="J27">
        <v>1.2749999999999999</v>
      </c>
      <c r="K27">
        <f t="shared" si="2"/>
        <v>43.891874999999992</v>
      </c>
    </row>
    <row r="28" spans="1:11" ht="30" x14ac:dyDescent="0.2">
      <c r="A28" s="3" t="s">
        <v>404</v>
      </c>
      <c r="B28" s="3">
        <f t="shared" si="5"/>
        <v>20</v>
      </c>
      <c r="C28" s="4" t="s">
        <v>403</v>
      </c>
      <c r="D28" s="5" t="s">
        <v>36</v>
      </c>
      <c r="E28" s="6">
        <v>133.87499999999997</v>
      </c>
      <c r="F28" s="67">
        <v>26.58</v>
      </c>
      <c r="G28" s="7">
        <f t="shared" si="4"/>
        <v>3558.3974999999991</v>
      </c>
      <c r="H28" s="1" t="s">
        <v>12</v>
      </c>
      <c r="I28" s="61">
        <f t="shared" si="1"/>
        <v>40.162499999999987</v>
      </c>
      <c r="J28">
        <v>1.2749999999999999</v>
      </c>
      <c r="K28">
        <f t="shared" si="2"/>
        <v>170.69062499999995</v>
      </c>
    </row>
    <row r="29" spans="1:11" ht="60" x14ac:dyDescent="0.2">
      <c r="A29" s="3" t="s">
        <v>39</v>
      </c>
      <c r="B29" s="3">
        <f t="shared" si="5"/>
        <v>21</v>
      </c>
      <c r="C29" s="4" t="s">
        <v>40</v>
      </c>
      <c r="D29" s="5" t="s">
        <v>11</v>
      </c>
      <c r="E29" s="6">
        <v>19.124999999999996</v>
      </c>
      <c r="F29" s="67">
        <v>109.37</v>
      </c>
      <c r="G29" s="7">
        <f t="shared" si="4"/>
        <v>2091.7012499999996</v>
      </c>
      <c r="H29" s="1" t="s">
        <v>12</v>
      </c>
      <c r="I29" s="61">
        <f t="shared" si="1"/>
        <v>5.7374999999999989</v>
      </c>
      <c r="J29">
        <v>1.2749999999999999</v>
      </c>
      <c r="K29">
        <f t="shared" si="2"/>
        <v>24.384374999999995</v>
      </c>
    </row>
    <row r="30" spans="1:11" ht="45" x14ac:dyDescent="0.2">
      <c r="A30" s="3" t="s">
        <v>405</v>
      </c>
      <c r="B30" s="3">
        <f t="shared" si="5"/>
        <v>22</v>
      </c>
      <c r="C30" s="4" t="s">
        <v>407</v>
      </c>
      <c r="D30" s="5" t="s">
        <v>36</v>
      </c>
      <c r="E30" s="6">
        <v>7.5</v>
      </c>
      <c r="F30" s="69">
        <f>326.58+213.17</f>
        <v>539.75</v>
      </c>
      <c r="G30" s="7">
        <f t="shared" si="4"/>
        <v>4048.125</v>
      </c>
      <c r="H30" s="1">
        <v>394.96</v>
      </c>
      <c r="I30" s="61">
        <f t="shared" si="1"/>
        <v>2.25</v>
      </c>
      <c r="J30">
        <v>1.2749999999999999</v>
      </c>
      <c r="K30">
        <f t="shared" si="2"/>
        <v>9.5625</v>
      </c>
    </row>
    <row r="31" spans="1:11" ht="45" x14ac:dyDescent="0.2">
      <c r="A31" s="3" t="s">
        <v>406</v>
      </c>
      <c r="B31" s="3">
        <f t="shared" si="5"/>
        <v>23</v>
      </c>
      <c r="C31" s="4" t="s">
        <v>408</v>
      </c>
      <c r="D31" s="5" t="s">
        <v>36</v>
      </c>
      <c r="E31" s="6">
        <v>3</v>
      </c>
      <c r="F31" s="69">
        <f>353.84+223.19</f>
        <v>577.03</v>
      </c>
      <c r="G31" s="7">
        <f t="shared" si="4"/>
        <v>1731.09</v>
      </c>
      <c r="H31" s="1">
        <v>398.15</v>
      </c>
      <c r="I31" s="61">
        <f t="shared" si="1"/>
        <v>0.89999999999999991</v>
      </c>
      <c r="J31">
        <v>1.2749999999999999</v>
      </c>
      <c r="K31">
        <f t="shared" si="2"/>
        <v>3.8249999999999997</v>
      </c>
    </row>
    <row r="32" spans="1:11" ht="45" x14ac:dyDescent="0.2">
      <c r="A32" s="3" t="s">
        <v>409</v>
      </c>
      <c r="B32" s="3">
        <f t="shared" si="5"/>
        <v>24</v>
      </c>
      <c r="C32" s="4" t="s">
        <v>46</v>
      </c>
      <c r="D32" s="5" t="s">
        <v>36</v>
      </c>
      <c r="E32" s="6">
        <v>7.5</v>
      </c>
      <c r="F32" s="69">
        <f>348.78+233.23</f>
        <v>582.01</v>
      </c>
      <c r="G32" s="7">
        <f t="shared" si="4"/>
        <v>4365.0749999999998</v>
      </c>
      <c r="H32" s="1">
        <v>401.72</v>
      </c>
      <c r="I32" s="61">
        <f t="shared" si="1"/>
        <v>2.25</v>
      </c>
      <c r="J32">
        <v>1.2749999999999999</v>
      </c>
      <c r="K32">
        <f t="shared" si="2"/>
        <v>9.5625</v>
      </c>
    </row>
    <row r="33" spans="1:11" ht="45" x14ac:dyDescent="0.2">
      <c r="A33" s="3" t="s">
        <v>410</v>
      </c>
      <c r="B33" s="3">
        <f t="shared" si="5"/>
        <v>25</v>
      </c>
      <c r="C33" s="4" t="s">
        <v>48</v>
      </c>
      <c r="D33" s="5" t="s">
        <v>36</v>
      </c>
      <c r="E33" s="6">
        <v>3.5999999999999996</v>
      </c>
      <c r="F33" s="69">
        <f>365.66+243.23</f>
        <v>608.89</v>
      </c>
      <c r="G33" s="7">
        <f t="shared" si="4"/>
        <v>2192.0039999999999</v>
      </c>
      <c r="H33" s="1">
        <v>425.27</v>
      </c>
      <c r="I33" s="61">
        <f t="shared" si="1"/>
        <v>1.0799999999999998</v>
      </c>
      <c r="J33">
        <v>1.2749999999999999</v>
      </c>
      <c r="K33">
        <f t="shared" si="2"/>
        <v>4.589999999999999</v>
      </c>
    </row>
    <row r="34" spans="1:11" ht="30" x14ac:dyDescent="0.2">
      <c r="A34" s="3">
        <v>91341</v>
      </c>
      <c r="B34" s="3">
        <f t="shared" si="5"/>
        <v>26</v>
      </c>
      <c r="C34" s="4" t="s">
        <v>53</v>
      </c>
      <c r="D34" s="5" t="s">
        <v>11</v>
      </c>
      <c r="E34" s="6">
        <v>3.0599999999999996</v>
      </c>
      <c r="F34" s="69">
        <v>396.86</v>
      </c>
      <c r="G34" s="7">
        <f t="shared" si="4"/>
        <v>1214.3915999999999</v>
      </c>
      <c r="H34" s="1">
        <v>582.79999999999995</v>
      </c>
      <c r="I34" s="61">
        <f t="shared" si="1"/>
        <v>0.91799999999999982</v>
      </c>
      <c r="J34">
        <v>1.2749999999999999</v>
      </c>
      <c r="K34">
        <f t="shared" si="2"/>
        <v>3.9014999999999991</v>
      </c>
    </row>
    <row r="35" spans="1:11" ht="30" x14ac:dyDescent="0.2">
      <c r="A35" s="3">
        <v>91306</v>
      </c>
      <c r="B35" s="3">
        <f t="shared" si="5"/>
        <v>27</v>
      </c>
      <c r="C35" s="4" t="s">
        <v>411</v>
      </c>
      <c r="D35" s="5" t="s">
        <v>36</v>
      </c>
      <c r="E35" s="6">
        <v>3.3</v>
      </c>
      <c r="F35" s="69">
        <v>70.38</v>
      </c>
      <c r="G35" s="7">
        <f t="shared" si="4"/>
        <v>232.25399999999996</v>
      </c>
      <c r="H35" s="11">
        <v>192.83</v>
      </c>
      <c r="I35" s="61">
        <f t="shared" si="1"/>
        <v>0.98999999999999988</v>
      </c>
      <c r="J35">
        <v>1.2749999999999999</v>
      </c>
      <c r="K35">
        <f t="shared" si="2"/>
        <v>4.2074999999999996</v>
      </c>
    </row>
    <row r="36" spans="1:11" ht="45" x14ac:dyDescent="0.2">
      <c r="A36" s="3" t="s">
        <v>61</v>
      </c>
      <c r="B36" s="3">
        <f t="shared" si="5"/>
        <v>28</v>
      </c>
      <c r="C36" s="4" t="s">
        <v>62</v>
      </c>
      <c r="D36" s="5" t="s">
        <v>11</v>
      </c>
      <c r="E36" s="6">
        <v>5.7374999999999998</v>
      </c>
      <c r="F36" s="69">
        <v>252.92</v>
      </c>
      <c r="G36" s="7">
        <f t="shared" si="4"/>
        <v>1451.1284999999998</v>
      </c>
      <c r="H36" s="11">
        <v>237.86</v>
      </c>
      <c r="I36" s="61">
        <f t="shared" si="1"/>
        <v>1.7212499999999999</v>
      </c>
      <c r="J36">
        <v>1.2749999999999999</v>
      </c>
      <c r="K36">
        <f t="shared" si="2"/>
        <v>7.3153124999999992</v>
      </c>
    </row>
    <row r="37" spans="1:11" ht="60" x14ac:dyDescent="0.2">
      <c r="A37" s="3">
        <v>84885</v>
      </c>
      <c r="B37" s="3">
        <f t="shared" si="5"/>
        <v>29</v>
      </c>
      <c r="C37" s="4" t="s">
        <v>64</v>
      </c>
      <c r="D37" s="5" t="s">
        <v>36</v>
      </c>
      <c r="E37" s="6">
        <v>6</v>
      </c>
      <c r="F37" s="67">
        <v>539.37</v>
      </c>
      <c r="G37" s="7">
        <f t="shared" si="4"/>
        <v>3236.2200000000003</v>
      </c>
      <c r="H37" s="1" t="s">
        <v>12</v>
      </c>
      <c r="I37" s="61">
        <f t="shared" si="1"/>
        <v>1.7999999999999998</v>
      </c>
      <c r="J37">
        <v>1.2749999999999999</v>
      </c>
      <c r="K37">
        <f t="shared" si="2"/>
        <v>7.6499999999999995</v>
      </c>
    </row>
    <row r="38" spans="1:11" ht="60" x14ac:dyDescent="0.2">
      <c r="A38" s="3">
        <v>94579</v>
      </c>
      <c r="B38" s="3">
        <f t="shared" si="5"/>
        <v>30</v>
      </c>
      <c r="C38" s="4" t="s">
        <v>70</v>
      </c>
      <c r="D38" s="5" t="s">
        <v>11</v>
      </c>
      <c r="E38" s="6">
        <v>5.7374999999999998</v>
      </c>
      <c r="F38" s="67">
        <v>318.63</v>
      </c>
      <c r="G38" s="7">
        <f t="shared" si="4"/>
        <v>1828.139625</v>
      </c>
      <c r="H38" s="11" t="s">
        <v>71</v>
      </c>
      <c r="I38" s="61">
        <f t="shared" si="1"/>
        <v>1.7212499999999999</v>
      </c>
      <c r="J38">
        <v>1.2749999999999999</v>
      </c>
      <c r="K38">
        <f t="shared" si="2"/>
        <v>7.3153124999999992</v>
      </c>
    </row>
    <row r="39" spans="1:11" ht="30" x14ac:dyDescent="0.2">
      <c r="A39" s="20" t="s">
        <v>72</v>
      </c>
      <c r="B39" s="3">
        <f t="shared" si="5"/>
        <v>31</v>
      </c>
      <c r="C39" s="21" t="s">
        <v>73</v>
      </c>
      <c r="D39" s="3" t="s">
        <v>11</v>
      </c>
      <c r="E39" s="6">
        <v>15.299999999999999</v>
      </c>
      <c r="F39" s="70">
        <v>237.77</v>
      </c>
      <c r="G39" s="7">
        <f t="shared" si="4"/>
        <v>3637.8809999999999</v>
      </c>
      <c r="H39" s="19"/>
      <c r="I39" s="61">
        <f t="shared" si="1"/>
        <v>4.59</v>
      </c>
      <c r="J39">
        <v>1.2749999999999999</v>
      </c>
      <c r="K39">
        <f t="shared" si="2"/>
        <v>19.507499999999997</v>
      </c>
    </row>
    <row r="40" spans="1:11" ht="15" x14ac:dyDescent="0.2">
      <c r="A40" s="20">
        <v>97645</v>
      </c>
      <c r="B40" s="3">
        <f t="shared" si="5"/>
        <v>32</v>
      </c>
      <c r="C40" s="21" t="s">
        <v>74</v>
      </c>
      <c r="D40" s="3" t="s">
        <v>11</v>
      </c>
      <c r="E40" s="6">
        <v>344.25</v>
      </c>
      <c r="F40" s="70">
        <v>16.489999999999998</v>
      </c>
      <c r="G40" s="7">
        <f t="shared" si="4"/>
        <v>5676.6824999999999</v>
      </c>
      <c r="H40" s="19"/>
      <c r="I40" s="61">
        <f t="shared" si="1"/>
        <v>103.27499999999999</v>
      </c>
      <c r="J40">
        <v>1.2749999999999999</v>
      </c>
      <c r="K40">
        <f t="shared" si="2"/>
        <v>438.91874999999999</v>
      </c>
    </row>
    <row r="41" spans="1:11" ht="30" x14ac:dyDescent="0.2">
      <c r="A41" s="13">
        <v>85005</v>
      </c>
      <c r="B41" s="3">
        <f t="shared" si="5"/>
        <v>33</v>
      </c>
      <c r="C41" s="21" t="s">
        <v>75</v>
      </c>
      <c r="D41" s="3" t="s">
        <v>11</v>
      </c>
      <c r="E41" s="6">
        <v>11.475</v>
      </c>
      <c r="F41" s="71">
        <v>390.61</v>
      </c>
      <c r="G41" s="7">
        <f t="shared" si="4"/>
        <v>4482.2497499999999</v>
      </c>
      <c r="H41" s="19"/>
      <c r="I41" s="61">
        <f t="shared" si="1"/>
        <v>3.4424999999999999</v>
      </c>
      <c r="J41">
        <v>1.2749999999999999</v>
      </c>
      <c r="K41">
        <f t="shared" si="2"/>
        <v>14.630624999999998</v>
      </c>
    </row>
    <row r="42" spans="1:11" ht="15.75" customHeight="1" x14ac:dyDescent="0.2">
      <c r="A42" s="85" t="s">
        <v>379</v>
      </c>
      <c r="B42" s="85"/>
      <c r="C42" s="85"/>
      <c r="D42" s="85"/>
      <c r="E42" s="85"/>
      <c r="F42" s="85"/>
      <c r="G42" s="51">
        <f>SUM(G19:G41)</f>
        <v>105581.85172499997</v>
      </c>
      <c r="H42"/>
      <c r="I42" s="61">
        <f t="shared" si="1"/>
        <v>0</v>
      </c>
      <c r="J42">
        <v>1.2749999999999999</v>
      </c>
      <c r="K42">
        <f t="shared" si="2"/>
        <v>0</v>
      </c>
    </row>
    <row r="43" spans="1:11" ht="15.75" x14ac:dyDescent="0.2">
      <c r="A43" s="88" t="s">
        <v>76</v>
      </c>
      <c r="B43" s="88"/>
      <c r="C43" s="88"/>
      <c r="D43" s="88"/>
      <c r="E43" s="88"/>
      <c r="F43" s="88"/>
      <c r="G43" s="88"/>
      <c r="H43"/>
      <c r="I43" s="61">
        <f t="shared" si="1"/>
        <v>0</v>
      </c>
      <c r="J43">
        <v>1.2749999999999999</v>
      </c>
      <c r="K43">
        <f t="shared" si="2"/>
        <v>0</v>
      </c>
    </row>
    <row r="44" spans="1:11" ht="30" x14ac:dyDescent="0.2">
      <c r="A44" s="3" t="s">
        <v>80</v>
      </c>
      <c r="B44" s="3">
        <f>B41+1</f>
        <v>34</v>
      </c>
      <c r="C44" s="4" t="s">
        <v>81</v>
      </c>
      <c r="D44" s="5" t="s">
        <v>11</v>
      </c>
      <c r="E44" s="24">
        <v>15.299999999999999</v>
      </c>
      <c r="F44" s="72">
        <v>108.36</v>
      </c>
      <c r="G44" s="7">
        <f t="shared" ref="G44:G49" si="6">E44*F44</f>
        <v>1657.9079999999999</v>
      </c>
      <c r="H44" s="1" t="s">
        <v>12</v>
      </c>
      <c r="I44" s="61">
        <f t="shared" si="1"/>
        <v>4.59</v>
      </c>
      <c r="J44">
        <v>1.2749999999999999</v>
      </c>
      <c r="K44">
        <f t="shared" si="2"/>
        <v>19.507499999999997</v>
      </c>
    </row>
    <row r="45" spans="1:11" ht="15" x14ac:dyDescent="0.2">
      <c r="A45" s="3" t="s">
        <v>82</v>
      </c>
      <c r="B45" s="3">
        <f t="shared" ref="B45:B49" si="7">B44+1</f>
        <v>35</v>
      </c>
      <c r="C45" s="4" t="s">
        <v>83</v>
      </c>
      <c r="D45" s="5" t="s">
        <v>77</v>
      </c>
      <c r="E45" s="24">
        <v>34.424999999999997</v>
      </c>
      <c r="F45" s="72">
        <v>432.74</v>
      </c>
      <c r="G45" s="7">
        <f t="shared" si="6"/>
        <v>14897.074499999999</v>
      </c>
      <c r="H45" s="1" t="s">
        <v>12</v>
      </c>
      <c r="I45" s="61">
        <f t="shared" si="1"/>
        <v>10.327499999999999</v>
      </c>
      <c r="J45">
        <v>1.2749999999999999</v>
      </c>
      <c r="K45">
        <f t="shared" si="2"/>
        <v>43.891874999999992</v>
      </c>
    </row>
    <row r="46" spans="1:11" ht="60" x14ac:dyDescent="0.2">
      <c r="A46" s="3">
        <v>87456</v>
      </c>
      <c r="B46" s="3">
        <f t="shared" si="7"/>
        <v>36</v>
      </c>
      <c r="C46" s="4" t="s">
        <v>84</v>
      </c>
      <c r="D46" s="5" t="s">
        <v>11</v>
      </c>
      <c r="E46" s="24">
        <v>133.87499999999997</v>
      </c>
      <c r="F46" s="72">
        <v>54.59</v>
      </c>
      <c r="G46" s="7">
        <f t="shared" si="6"/>
        <v>7308.236249999999</v>
      </c>
      <c r="H46" s="1" t="s">
        <v>12</v>
      </c>
      <c r="I46" s="61">
        <f t="shared" si="1"/>
        <v>40.162499999999987</v>
      </c>
      <c r="J46">
        <v>1.2749999999999999</v>
      </c>
      <c r="K46">
        <f t="shared" si="2"/>
        <v>170.69062499999995</v>
      </c>
    </row>
    <row r="47" spans="1:11" ht="30" x14ac:dyDescent="0.2">
      <c r="A47" s="3">
        <v>86889</v>
      </c>
      <c r="B47" s="3">
        <f t="shared" si="7"/>
        <v>37</v>
      </c>
      <c r="C47" s="4" t="s">
        <v>85</v>
      </c>
      <c r="D47" s="5" t="s">
        <v>86</v>
      </c>
      <c r="E47" s="6">
        <v>19.124999999999996</v>
      </c>
      <c r="F47" s="67">
        <v>556.37</v>
      </c>
      <c r="G47" s="7">
        <f t="shared" si="6"/>
        <v>10640.576249999998</v>
      </c>
      <c r="H47" s="1" t="s">
        <v>12</v>
      </c>
      <c r="I47" s="61">
        <f t="shared" si="1"/>
        <v>5.7374999999999989</v>
      </c>
      <c r="J47">
        <v>1.2749999999999999</v>
      </c>
      <c r="K47">
        <f t="shared" si="2"/>
        <v>24.384374999999995</v>
      </c>
    </row>
    <row r="48" spans="1:11" ht="30" x14ac:dyDescent="0.2">
      <c r="A48" s="3">
        <v>86895</v>
      </c>
      <c r="B48" s="3">
        <f t="shared" si="7"/>
        <v>38</v>
      </c>
      <c r="C48" s="4" t="s">
        <v>87</v>
      </c>
      <c r="D48" s="5" t="s">
        <v>11</v>
      </c>
      <c r="E48" s="6">
        <v>19.124999999999996</v>
      </c>
      <c r="F48" s="67">
        <v>273.61</v>
      </c>
      <c r="G48" s="7">
        <f t="shared" si="6"/>
        <v>5232.7912499999993</v>
      </c>
      <c r="H48" s="1" t="s">
        <v>12</v>
      </c>
      <c r="I48" s="61">
        <f t="shared" si="1"/>
        <v>5.7374999999999989</v>
      </c>
      <c r="J48">
        <v>1.2749999999999999</v>
      </c>
      <c r="K48">
        <f t="shared" si="2"/>
        <v>24.384374999999995</v>
      </c>
    </row>
    <row r="49" spans="1:11" ht="30" x14ac:dyDescent="0.2">
      <c r="A49" s="3">
        <v>86957</v>
      </c>
      <c r="B49" s="3">
        <f t="shared" si="7"/>
        <v>39</v>
      </c>
      <c r="C49" s="4" t="s">
        <v>88</v>
      </c>
      <c r="D49" s="5" t="s">
        <v>36</v>
      </c>
      <c r="E49" s="6">
        <v>150</v>
      </c>
      <c r="F49" s="67">
        <v>18.440000000000001</v>
      </c>
      <c r="G49" s="7">
        <f t="shared" si="6"/>
        <v>2766</v>
      </c>
      <c r="H49" s="1" t="s">
        <v>12</v>
      </c>
      <c r="I49" s="61">
        <f t="shared" si="1"/>
        <v>45</v>
      </c>
      <c r="J49">
        <v>1.2749999999999999</v>
      </c>
      <c r="K49">
        <f t="shared" si="2"/>
        <v>191.25</v>
      </c>
    </row>
    <row r="50" spans="1:11" ht="15.75" customHeight="1" x14ac:dyDescent="0.2">
      <c r="A50" s="92" t="s">
        <v>89</v>
      </c>
      <c r="B50" s="92"/>
      <c r="C50" s="92"/>
      <c r="D50" s="92"/>
      <c r="E50" s="92"/>
      <c r="F50" s="92"/>
      <c r="G50" s="15">
        <f>SUM(G44:G49)</f>
        <v>42502.58625</v>
      </c>
      <c r="H50"/>
      <c r="I50" s="61">
        <f t="shared" si="1"/>
        <v>0</v>
      </c>
      <c r="J50">
        <v>1.2749999999999999</v>
      </c>
      <c r="K50">
        <f t="shared" si="2"/>
        <v>0</v>
      </c>
    </row>
    <row r="51" spans="1:11" ht="15.75" x14ac:dyDescent="0.2">
      <c r="A51" s="88" t="s">
        <v>90</v>
      </c>
      <c r="B51" s="88"/>
      <c r="C51" s="88"/>
      <c r="D51" s="88"/>
      <c r="E51" s="88"/>
      <c r="F51" s="88"/>
      <c r="G51" s="88"/>
      <c r="H51"/>
      <c r="I51" s="61">
        <f t="shared" si="1"/>
        <v>0</v>
      </c>
      <c r="J51">
        <v>1.2749999999999999</v>
      </c>
      <c r="K51">
        <f t="shared" si="2"/>
        <v>0</v>
      </c>
    </row>
    <row r="52" spans="1:11" ht="15" x14ac:dyDescent="0.2">
      <c r="A52" s="3">
        <v>72278</v>
      </c>
      <c r="B52" s="3">
        <f>B49+1</f>
        <v>40</v>
      </c>
      <c r="C52" s="21" t="s">
        <v>107</v>
      </c>
      <c r="D52" s="3" t="s">
        <v>7</v>
      </c>
      <c r="E52" s="23">
        <v>270</v>
      </c>
      <c r="F52" s="73">
        <v>84.58</v>
      </c>
      <c r="G52" s="7">
        <f t="shared" ref="G52:G115" si="8">E52*F52</f>
        <v>22836.6</v>
      </c>
      <c r="H52"/>
      <c r="I52" s="61">
        <f t="shared" si="1"/>
        <v>81</v>
      </c>
      <c r="J52">
        <v>1.2749999999999999</v>
      </c>
      <c r="K52">
        <f t="shared" si="2"/>
        <v>344.25</v>
      </c>
    </row>
    <row r="53" spans="1:11" ht="30" x14ac:dyDescent="0.2">
      <c r="A53" s="3" t="s">
        <v>91</v>
      </c>
      <c r="B53" s="3">
        <f t="shared" ref="B53:B116" si="9">B52+1</f>
        <v>41</v>
      </c>
      <c r="C53" s="21" t="s">
        <v>92</v>
      </c>
      <c r="D53" s="3" t="s">
        <v>7</v>
      </c>
      <c r="E53" s="23">
        <v>19.5</v>
      </c>
      <c r="F53" s="73">
        <v>44.16</v>
      </c>
      <c r="G53" s="7">
        <f t="shared" si="8"/>
        <v>861.11999999999989</v>
      </c>
      <c r="H53"/>
      <c r="I53" s="61">
        <f t="shared" si="1"/>
        <v>5.85</v>
      </c>
      <c r="J53">
        <v>1.2749999999999999</v>
      </c>
      <c r="K53">
        <f t="shared" si="2"/>
        <v>24.862499999999997</v>
      </c>
    </row>
    <row r="54" spans="1:11" ht="30" x14ac:dyDescent="0.2">
      <c r="A54" s="3" t="s">
        <v>93</v>
      </c>
      <c r="B54" s="3">
        <f t="shared" si="9"/>
        <v>42</v>
      </c>
      <c r="C54" s="21" t="s">
        <v>94</v>
      </c>
      <c r="D54" s="3" t="s">
        <v>7</v>
      </c>
      <c r="E54" s="23">
        <v>19.5</v>
      </c>
      <c r="F54" s="73">
        <v>50.53</v>
      </c>
      <c r="G54" s="7">
        <f t="shared" si="8"/>
        <v>985.33500000000004</v>
      </c>
      <c r="H54"/>
      <c r="I54" s="61">
        <f t="shared" si="1"/>
        <v>5.85</v>
      </c>
      <c r="J54">
        <v>1.2749999999999999</v>
      </c>
      <c r="K54">
        <f t="shared" si="2"/>
        <v>24.862499999999997</v>
      </c>
    </row>
    <row r="55" spans="1:11" ht="30" x14ac:dyDescent="0.2">
      <c r="A55" s="3" t="s">
        <v>95</v>
      </c>
      <c r="B55" s="3">
        <f t="shared" si="9"/>
        <v>43</v>
      </c>
      <c r="C55" s="21" t="s">
        <v>96</v>
      </c>
      <c r="D55" s="3" t="s">
        <v>7</v>
      </c>
      <c r="E55" s="23">
        <v>19.5</v>
      </c>
      <c r="F55" s="73">
        <v>58.35</v>
      </c>
      <c r="G55" s="7">
        <f t="shared" si="8"/>
        <v>1137.825</v>
      </c>
      <c r="H55"/>
      <c r="I55" s="61">
        <f t="shared" si="1"/>
        <v>5.85</v>
      </c>
      <c r="J55">
        <v>1.2749999999999999</v>
      </c>
      <c r="K55">
        <f t="shared" si="2"/>
        <v>24.862499999999997</v>
      </c>
    </row>
    <row r="56" spans="1:11" ht="60" x14ac:dyDescent="0.2">
      <c r="A56" s="3" t="s">
        <v>97</v>
      </c>
      <c r="B56" s="3">
        <f t="shared" si="9"/>
        <v>44</v>
      </c>
      <c r="C56" s="21" t="s">
        <v>98</v>
      </c>
      <c r="D56" s="3" t="s">
        <v>7</v>
      </c>
      <c r="E56" s="23">
        <v>9</v>
      </c>
      <c r="F56" s="73">
        <v>129.02000000000001</v>
      </c>
      <c r="G56" s="7">
        <f t="shared" si="8"/>
        <v>1161.18</v>
      </c>
      <c r="H56"/>
      <c r="I56" s="61">
        <f t="shared" si="1"/>
        <v>2.6999999999999997</v>
      </c>
      <c r="J56">
        <v>1.2749999999999999</v>
      </c>
      <c r="K56">
        <f t="shared" si="2"/>
        <v>11.475</v>
      </c>
    </row>
    <row r="57" spans="1:11" ht="30" x14ac:dyDescent="0.2">
      <c r="A57" s="3" t="s">
        <v>99</v>
      </c>
      <c r="B57" s="3">
        <f t="shared" si="9"/>
        <v>45</v>
      </c>
      <c r="C57" s="21" t="s">
        <v>100</v>
      </c>
      <c r="D57" s="3" t="s">
        <v>7</v>
      </c>
      <c r="E57" s="23">
        <v>19.5</v>
      </c>
      <c r="F57" s="73">
        <v>282.77999999999997</v>
      </c>
      <c r="G57" s="7">
        <f t="shared" si="8"/>
        <v>5514.2099999999991</v>
      </c>
      <c r="H57"/>
      <c r="I57" s="61">
        <f t="shared" si="1"/>
        <v>5.85</v>
      </c>
      <c r="J57">
        <v>1.2749999999999999</v>
      </c>
      <c r="K57">
        <f t="shared" si="2"/>
        <v>24.862499999999997</v>
      </c>
    </row>
    <row r="58" spans="1:11" ht="30" x14ac:dyDescent="0.2">
      <c r="A58" s="3">
        <v>83399</v>
      </c>
      <c r="B58" s="3">
        <f t="shared" si="9"/>
        <v>46</v>
      </c>
      <c r="C58" s="21" t="s">
        <v>101</v>
      </c>
      <c r="D58" s="3" t="s">
        <v>7</v>
      </c>
      <c r="E58" s="23">
        <v>31.5</v>
      </c>
      <c r="F58" s="73">
        <v>30.42</v>
      </c>
      <c r="G58" s="7">
        <f t="shared" si="8"/>
        <v>958.23</v>
      </c>
      <c r="H58"/>
      <c r="I58" s="61">
        <f t="shared" si="1"/>
        <v>9.4499999999999993</v>
      </c>
      <c r="J58">
        <v>1.2749999999999999</v>
      </c>
      <c r="K58">
        <f t="shared" si="2"/>
        <v>40.162499999999994</v>
      </c>
    </row>
    <row r="59" spans="1:11" ht="45" x14ac:dyDescent="0.2">
      <c r="A59" s="3">
        <v>83400</v>
      </c>
      <c r="B59" s="3">
        <f t="shared" si="9"/>
        <v>47</v>
      </c>
      <c r="C59" s="21" t="s">
        <v>102</v>
      </c>
      <c r="D59" s="3" t="s">
        <v>7</v>
      </c>
      <c r="E59" s="23">
        <v>9</v>
      </c>
      <c r="F59" s="73">
        <v>87.5</v>
      </c>
      <c r="G59" s="7">
        <f t="shared" si="8"/>
        <v>787.5</v>
      </c>
      <c r="H59"/>
      <c r="I59" s="61">
        <f t="shared" si="1"/>
        <v>2.6999999999999997</v>
      </c>
      <c r="J59">
        <v>1.2749999999999999</v>
      </c>
      <c r="K59">
        <f t="shared" si="2"/>
        <v>11.475</v>
      </c>
    </row>
    <row r="60" spans="1:11" ht="30" x14ac:dyDescent="0.2">
      <c r="A60" s="3">
        <v>83478</v>
      </c>
      <c r="B60" s="3">
        <f t="shared" si="9"/>
        <v>48</v>
      </c>
      <c r="C60" s="21" t="s">
        <v>103</v>
      </c>
      <c r="D60" s="3" t="s">
        <v>7</v>
      </c>
      <c r="E60" s="23">
        <v>9</v>
      </c>
      <c r="F60" s="73">
        <v>285.25</v>
      </c>
      <c r="G60" s="7">
        <f t="shared" si="8"/>
        <v>2567.25</v>
      </c>
      <c r="H60"/>
      <c r="I60" s="61">
        <f t="shared" si="1"/>
        <v>2.6999999999999997</v>
      </c>
      <c r="J60">
        <v>1.2749999999999999</v>
      </c>
      <c r="K60">
        <f t="shared" si="2"/>
        <v>11.475</v>
      </c>
    </row>
    <row r="61" spans="1:11" ht="30" x14ac:dyDescent="0.2">
      <c r="A61" s="3">
        <v>83479</v>
      </c>
      <c r="B61" s="3">
        <f t="shared" si="9"/>
        <v>49</v>
      </c>
      <c r="C61" s="21" t="s">
        <v>104</v>
      </c>
      <c r="D61" s="3" t="s">
        <v>7</v>
      </c>
      <c r="E61" s="23">
        <v>9</v>
      </c>
      <c r="F61" s="73">
        <v>113.08</v>
      </c>
      <c r="G61" s="7">
        <f t="shared" si="8"/>
        <v>1017.72</v>
      </c>
      <c r="H61"/>
      <c r="I61" s="61">
        <f t="shared" si="1"/>
        <v>2.6999999999999997</v>
      </c>
      <c r="J61">
        <v>1.2749999999999999</v>
      </c>
      <c r="K61">
        <f t="shared" si="2"/>
        <v>11.475</v>
      </c>
    </row>
    <row r="62" spans="1:11" ht="30" x14ac:dyDescent="0.2">
      <c r="A62" s="3">
        <v>83480</v>
      </c>
      <c r="B62" s="3">
        <f t="shared" si="9"/>
        <v>50</v>
      </c>
      <c r="C62" s="21" t="s">
        <v>105</v>
      </c>
      <c r="D62" s="3" t="s">
        <v>7</v>
      </c>
      <c r="E62" s="23">
        <v>9</v>
      </c>
      <c r="F62" s="73">
        <v>87.01</v>
      </c>
      <c r="G62" s="7">
        <f t="shared" si="8"/>
        <v>783.09</v>
      </c>
      <c r="H62"/>
      <c r="I62" s="61">
        <f t="shared" si="1"/>
        <v>2.6999999999999997</v>
      </c>
      <c r="J62">
        <v>1.2749999999999999</v>
      </c>
      <c r="K62">
        <f t="shared" si="2"/>
        <v>11.475</v>
      </c>
    </row>
    <row r="63" spans="1:11" ht="30" x14ac:dyDescent="0.2">
      <c r="A63" s="3">
        <v>83481</v>
      </c>
      <c r="B63" s="3">
        <f t="shared" si="9"/>
        <v>51</v>
      </c>
      <c r="C63" s="21" t="s">
        <v>106</v>
      </c>
      <c r="D63" s="3" t="s">
        <v>7</v>
      </c>
      <c r="E63" s="23">
        <v>9</v>
      </c>
      <c r="F63" s="73">
        <v>99.1</v>
      </c>
      <c r="G63" s="7">
        <f t="shared" si="8"/>
        <v>891.9</v>
      </c>
      <c r="H63"/>
      <c r="I63" s="61">
        <f t="shared" si="1"/>
        <v>2.6999999999999997</v>
      </c>
      <c r="J63">
        <v>1.2749999999999999</v>
      </c>
      <c r="K63">
        <f t="shared" si="2"/>
        <v>11.475</v>
      </c>
    </row>
    <row r="64" spans="1:11" ht="30" x14ac:dyDescent="0.2">
      <c r="A64" s="3">
        <v>83391</v>
      </c>
      <c r="B64" s="3">
        <f t="shared" si="9"/>
        <v>52</v>
      </c>
      <c r="C64" s="21" t="s">
        <v>108</v>
      </c>
      <c r="D64" s="3" t="s">
        <v>7</v>
      </c>
      <c r="E64" s="23">
        <v>360</v>
      </c>
      <c r="F64" s="73">
        <v>29.45</v>
      </c>
      <c r="G64" s="7">
        <f t="shared" si="8"/>
        <v>10602</v>
      </c>
      <c r="H64"/>
      <c r="I64" s="61">
        <f t="shared" si="1"/>
        <v>108</v>
      </c>
      <c r="J64">
        <v>1.2749999999999999</v>
      </c>
      <c r="K64">
        <f t="shared" si="2"/>
        <v>458.99999999999994</v>
      </c>
    </row>
    <row r="65" spans="1:11" ht="30" x14ac:dyDescent="0.2">
      <c r="A65" s="3">
        <v>83393</v>
      </c>
      <c r="B65" s="3">
        <f t="shared" si="9"/>
        <v>53</v>
      </c>
      <c r="C65" s="21" t="s">
        <v>109</v>
      </c>
      <c r="D65" s="3" t="s">
        <v>7</v>
      </c>
      <c r="E65" s="23">
        <v>360</v>
      </c>
      <c r="F65" s="73">
        <v>27.71</v>
      </c>
      <c r="G65" s="7">
        <f t="shared" si="8"/>
        <v>9975.6</v>
      </c>
      <c r="H65"/>
      <c r="I65" s="61">
        <f t="shared" si="1"/>
        <v>108</v>
      </c>
      <c r="J65">
        <v>1.2749999999999999</v>
      </c>
      <c r="K65">
        <f t="shared" si="2"/>
        <v>458.99999999999994</v>
      </c>
    </row>
    <row r="66" spans="1:11" ht="30" x14ac:dyDescent="0.2">
      <c r="A66" s="3" t="s">
        <v>110</v>
      </c>
      <c r="B66" s="3">
        <f t="shared" si="9"/>
        <v>54</v>
      </c>
      <c r="C66" s="21" t="s">
        <v>111</v>
      </c>
      <c r="D66" s="3" t="s">
        <v>7</v>
      </c>
      <c r="E66" s="23">
        <v>4.5</v>
      </c>
      <c r="F66" s="73">
        <v>1126.97</v>
      </c>
      <c r="G66" s="7">
        <f t="shared" si="8"/>
        <v>5071.3649999999998</v>
      </c>
      <c r="H66"/>
      <c r="I66" s="61">
        <f t="shared" si="1"/>
        <v>1.3499999999999999</v>
      </c>
      <c r="J66">
        <v>1.2749999999999999</v>
      </c>
      <c r="K66">
        <f t="shared" si="2"/>
        <v>5.7374999999999998</v>
      </c>
    </row>
    <row r="67" spans="1:11" ht="30" x14ac:dyDescent="0.2">
      <c r="A67" s="3" t="s">
        <v>112</v>
      </c>
      <c r="B67" s="3">
        <f t="shared" si="9"/>
        <v>55</v>
      </c>
      <c r="C67" s="21" t="s">
        <v>113</v>
      </c>
      <c r="D67" s="3" t="s">
        <v>7</v>
      </c>
      <c r="E67" s="23">
        <v>4.5</v>
      </c>
      <c r="F67" s="73">
        <v>1161.77</v>
      </c>
      <c r="G67" s="7">
        <f t="shared" si="8"/>
        <v>5227.9650000000001</v>
      </c>
      <c r="H67"/>
      <c r="I67" s="61">
        <f t="shared" si="1"/>
        <v>1.3499999999999999</v>
      </c>
      <c r="J67">
        <v>1.2749999999999999</v>
      </c>
      <c r="K67">
        <f t="shared" si="2"/>
        <v>5.7374999999999998</v>
      </c>
    </row>
    <row r="68" spans="1:11" ht="30" x14ac:dyDescent="0.2">
      <c r="A68" s="3" t="s">
        <v>114</v>
      </c>
      <c r="B68" s="3">
        <f t="shared" si="9"/>
        <v>56</v>
      </c>
      <c r="C68" s="21" t="s">
        <v>115</v>
      </c>
      <c r="D68" s="3" t="s">
        <v>7</v>
      </c>
      <c r="E68" s="23">
        <v>4.5</v>
      </c>
      <c r="F68" s="73">
        <v>662.88</v>
      </c>
      <c r="G68" s="7">
        <f t="shared" si="8"/>
        <v>2982.96</v>
      </c>
      <c r="H68"/>
      <c r="I68" s="61">
        <f t="shared" si="1"/>
        <v>1.3499999999999999</v>
      </c>
      <c r="J68">
        <v>1.2749999999999999</v>
      </c>
      <c r="K68">
        <f t="shared" si="2"/>
        <v>5.7374999999999998</v>
      </c>
    </row>
    <row r="69" spans="1:11" ht="15" x14ac:dyDescent="0.2">
      <c r="A69" s="3">
        <v>83641</v>
      </c>
      <c r="B69" s="3">
        <f t="shared" si="9"/>
        <v>57</v>
      </c>
      <c r="C69" s="21" t="s">
        <v>116</v>
      </c>
      <c r="D69" s="3" t="s">
        <v>7</v>
      </c>
      <c r="E69" s="23">
        <v>15</v>
      </c>
      <c r="F69" s="73"/>
      <c r="G69" s="7">
        <f t="shared" si="8"/>
        <v>0</v>
      </c>
      <c r="H69"/>
      <c r="I69" s="61">
        <f t="shared" si="1"/>
        <v>4.5</v>
      </c>
      <c r="J69">
        <v>1.2749999999999999</v>
      </c>
      <c r="K69">
        <f t="shared" si="2"/>
        <v>19.125</v>
      </c>
    </row>
    <row r="70" spans="1:11" ht="30" x14ac:dyDescent="0.2">
      <c r="A70" s="3" t="s">
        <v>117</v>
      </c>
      <c r="B70" s="3">
        <f t="shared" si="9"/>
        <v>58</v>
      </c>
      <c r="C70" s="21" t="s">
        <v>118</v>
      </c>
      <c r="D70" s="3" t="s">
        <v>7</v>
      </c>
      <c r="E70" s="23">
        <v>2.1</v>
      </c>
      <c r="F70" s="73">
        <v>8345.5499999999993</v>
      </c>
      <c r="G70" s="7">
        <f t="shared" si="8"/>
        <v>17525.654999999999</v>
      </c>
      <c r="H70"/>
      <c r="I70" s="61">
        <f t="shared" si="1"/>
        <v>0.63</v>
      </c>
      <c r="J70">
        <v>1.2749999999999999</v>
      </c>
      <c r="K70">
        <f t="shared" si="2"/>
        <v>2.6774999999999998</v>
      </c>
    </row>
    <row r="71" spans="1:11" ht="30" x14ac:dyDescent="0.2">
      <c r="A71" s="3" t="s">
        <v>119</v>
      </c>
      <c r="B71" s="3">
        <f t="shared" si="9"/>
        <v>59</v>
      </c>
      <c r="C71" s="21" t="s">
        <v>120</v>
      </c>
      <c r="D71" s="3" t="s">
        <v>7</v>
      </c>
      <c r="E71" s="23">
        <v>2.1</v>
      </c>
      <c r="F71" s="73">
        <v>10521.11</v>
      </c>
      <c r="G71" s="7">
        <f t="shared" si="8"/>
        <v>22094.331000000002</v>
      </c>
      <c r="H71"/>
      <c r="I71" s="61">
        <f t="shared" si="1"/>
        <v>0.63</v>
      </c>
      <c r="J71">
        <v>1.2749999999999999</v>
      </c>
      <c r="K71">
        <f t="shared" si="2"/>
        <v>2.6774999999999998</v>
      </c>
    </row>
    <row r="72" spans="1:11" ht="30" x14ac:dyDescent="0.2">
      <c r="A72" s="3">
        <v>83488</v>
      </c>
      <c r="B72" s="3">
        <f t="shared" si="9"/>
        <v>60</v>
      </c>
      <c r="C72" s="21" t="s">
        <v>121</v>
      </c>
      <c r="D72" s="3" t="s">
        <v>7</v>
      </c>
      <c r="E72" s="23">
        <v>2.1</v>
      </c>
      <c r="F72" s="73"/>
      <c r="G72" s="7">
        <f t="shared" si="8"/>
        <v>0</v>
      </c>
      <c r="H72"/>
      <c r="I72" s="61">
        <f t="shared" ref="I72:I135" si="10">E72*0.3</f>
        <v>0.63</v>
      </c>
      <c r="J72">
        <v>1.2749999999999999</v>
      </c>
      <c r="K72">
        <f t="shared" ref="K72:K135" si="11">J72*E72</f>
        <v>2.6774999999999998</v>
      </c>
    </row>
    <row r="73" spans="1:11" ht="30" x14ac:dyDescent="0.2">
      <c r="A73" s="3">
        <v>83489</v>
      </c>
      <c r="B73" s="3">
        <f t="shared" si="9"/>
        <v>61</v>
      </c>
      <c r="C73" s="21" t="s">
        <v>122</v>
      </c>
      <c r="D73" s="3" t="s">
        <v>7</v>
      </c>
      <c r="E73" s="23">
        <v>2.1</v>
      </c>
      <c r="F73" s="73"/>
      <c r="G73" s="7">
        <f t="shared" si="8"/>
        <v>0</v>
      </c>
      <c r="H73"/>
      <c r="I73" s="61">
        <f t="shared" si="10"/>
        <v>0.63</v>
      </c>
      <c r="J73">
        <v>1.2749999999999999</v>
      </c>
      <c r="K73">
        <f t="shared" si="11"/>
        <v>2.6774999999999998</v>
      </c>
    </row>
    <row r="74" spans="1:11" ht="45" x14ac:dyDescent="0.2">
      <c r="A74" s="3" t="s">
        <v>123</v>
      </c>
      <c r="B74" s="3">
        <f t="shared" si="9"/>
        <v>62</v>
      </c>
      <c r="C74" s="21" t="s">
        <v>124</v>
      </c>
      <c r="D74" s="3" t="s">
        <v>7</v>
      </c>
      <c r="E74" s="23">
        <v>9</v>
      </c>
      <c r="F74" s="73">
        <v>332.42</v>
      </c>
      <c r="G74" s="7">
        <f t="shared" si="8"/>
        <v>2991.78</v>
      </c>
      <c r="H74"/>
      <c r="I74" s="61">
        <f t="shared" si="10"/>
        <v>2.6999999999999997</v>
      </c>
      <c r="J74">
        <v>1.2749999999999999</v>
      </c>
      <c r="K74">
        <f t="shared" si="11"/>
        <v>11.475</v>
      </c>
    </row>
    <row r="75" spans="1:11" ht="30" x14ac:dyDescent="0.2">
      <c r="A75" s="3" t="s">
        <v>125</v>
      </c>
      <c r="B75" s="3">
        <f t="shared" si="9"/>
        <v>63</v>
      </c>
      <c r="C75" s="21" t="s">
        <v>126</v>
      </c>
      <c r="D75" s="3" t="s">
        <v>7</v>
      </c>
      <c r="E75" s="23">
        <v>9</v>
      </c>
      <c r="F75" s="73">
        <v>25.47</v>
      </c>
      <c r="G75" s="7">
        <f t="shared" si="8"/>
        <v>229.23</v>
      </c>
      <c r="H75"/>
      <c r="I75" s="61">
        <f t="shared" si="10"/>
        <v>2.6999999999999997</v>
      </c>
      <c r="J75">
        <v>1.2749999999999999</v>
      </c>
      <c r="K75">
        <f t="shared" si="11"/>
        <v>11.475</v>
      </c>
    </row>
    <row r="76" spans="1:11" ht="30" x14ac:dyDescent="0.2">
      <c r="A76" s="3" t="s">
        <v>127</v>
      </c>
      <c r="B76" s="3">
        <f t="shared" si="9"/>
        <v>64</v>
      </c>
      <c r="C76" s="21" t="s">
        <v>128</v>
      </c>
      <c r="D76" s="3" t="s">
        <v>7</v>
      </c>
      <c r="E76" s="23">
        <v>9</v>
      </c>
      <c r="F76" s="73">
        <v>78.569999999999993</v>
      </c>
      <c r="G76" s="7">
        <f t="shared" si="8"/>
        <v>707.12999999999988</v>
      </c>
      <c r="H76"/>
      <c r="I76" s="61">
        <f t="shared" si="10"/>
        <v>2.6999999999999997</v>
      </c>
      <c r="J76">
        <v>1.2749999999999999</v>
      </c>
      <c r="K76">
        <f t="shared" si="11"/>
        <v>11.475</v>
      </c>
    </row>
    <row r="77" spans="1:11" ht="45" x14ac:dyDescent="0.2">
      <c r="A77" s="3" t="s">
        <v>129</v>
      </c>
      <c r="B77" s="3">
        <f t="shared" si="9"/>
        <v>65</v>
      </c>
      <c r="C77" s="21" t="s">
        <v>130</v>
      </c>
      <c r="D77" s="3" t="s">
        <v>7</v>
      </c>
      <c r="E77" s="23">
        <v>19.5</v>
      </c>
      <c r="F77" s="73">
        <v>9.68</v>
      </c>
      <c r="G77" s="7">
        <f t="shared" si="8"/>
        <v>188.76</v>
      </c>
      <c r="H77"/>
      <c r="I77" s="61">
        <f t="shared" si="10"/>
        <v>5.85</v>
      </c>
      <c r="J77">
        <v>1.2749999999999999</v>
      </c>
      <c r="K77">
        <f t="shared" si="11"/>
        <v>24.862499999999997</v>
      </c>
    </row>
    <row r="78" spans="1:11" ht="45" x14ac:dyDescent="0.2">
      <c r="A78" s="3" t="s">
        <v>131</v>
      </c>
      <c r="B78" s="3">
        <f t="shared" si="9"/>
        <v>66</v>
      </c>
      <c r="C78" s="21" t="s">
        <v>132</v>
      </c>
      <c r="D78" s="3" t="s">
        <v>7</v>
      </c>
      <c r="E78" s="23">
        <v>19.5</v>
      </c>
      <c r="F78" s="73">
        <v>9.56</v>
      </c>
      <c r="G78" s="7">
        <f t="shared" si="8"/>
        <v>186.42000000000002</v>
      </c>
      <c r="H78"/>
      <c r="I78" s="61">
        <f t="shared" si="10"/>
        <v>5.85</v>
      </c>
      <c r="J78">
        <v>1.2749999999999999</v>
      </c>
      <c r="K78">
        <f t="shared" si="11"/>
        <v>24.862499999999997</v>
      </c>
    </row>
    <row r="79" spans="1:11" ht="45" x14ac:dyDescent="0.2">
      <c r="A79" s="3" t="s">
        <v>133</v>
      </c>
      <c r="B79" s="3">
        <f t="shared" si="9"/>
        <v>67</v>
      </c>
      <c r="C79" s="21" t="s">
        <v>134</v>
      </c>
      <c r="D79" s="3" t="s">
        <v>7</v>
      </c>
      <c r="E79" s="23">
        <v>19.5</v>
      </c>
      <c r="F79" s="73">
        <v>6.79</v>
      </c>
      <c r="G79" s="7">
        <f t="shared" si="8"/>
        <v>132.405</v>
      </c>
      <c r="H79"/>
      <c r="I79" s="61">
        <f t="shared" si="10"/>
        <v>5.85</v>
      </c>
      <c r="J79">
        <v>1.2749999999999999</v>
      </c>
      <c r="K79">
        <f t="shared" si="11"/>
        <v>24.862499999999997</v>
      </c>
    </row>
    <row r="80" spans="1:11" ht="30" x14ac:dyDescent="0.2">
      <c r="A80" s="3">
        <v>88545</v>
      </c>
      <c r="B80" s="3">
        <f t="shared" si="9"/>
        <v>68</v>
      </c>
      <c r="C80" s="21" t="s">
        <v>135</v>
      </c>
      <c r="D80" s="3" t="s">
        <v>7</v>
      </c>
      <c r="E80" s="23">
        <v>19.5</v>
      </c>
      <c r="F80" s="73">
        <v>159.69999999999999</v>
      </c>
      <c r="G80" s="7">
        <f t="shared" si="8"/>
        <v>3114.1499999999996</v>
      </c>
      <c r="H80"/>
      <c r="I80" s="61">
        <f t="shared" si="10"/>
        <v>5.85</v>
      </c>
      <c r="J80">
        <v>1.2749999999999999</v>
      </c>
      <c r="K80">
        <f t="shared" si="11"/>
        <v>24.862499999999997</v>
      </c>
    </row>
    <row r="81" spans="1:11" ht="45" x14ac:dyDescent="0.2">
      <c r="A81" s="3" t="s">
        <v>136</v>
      </c>
      <c r="B81" s="3">
        <f t="shared" si="9"/>
        <v>69</v>
      </c>
      <c r="C81" s="21" t="s">
        <v>137</v>
      </c>
      <c r="D81" s="3" t="s">
        <v>7</v>
      </c>
      <c r="E81" s="23">
        <v>30</v>
      </c>
      <c r="F81" s="73">
        <v>32.130000000000003</v>
      </c>
      <c r="G81" s="7">
        <f t="shared" si="8"/>
        <v>963.90000000000009</v>
      </c>
      <c r="H81"/>
      <c r="I81" s="61">
        <f t="shared" si="10"/>
        <v>9</v>
      </c>
      <c r="J81">
        <v>1.2749999999999999</v>
      </c>
      <c r="K81">
        <f t="shared" si="11"/>
        <v>38.25</v>
      </c>
    </row>
    <row r="82" spans="1:11" ht="45" x14ac:dyDescent="0.2">
      <c r="A82" s="3" t="s">
        <v>138</v>
      </c>
      <c r="B82" s="3">
        <f t="shared" si="9"/>
        <v>70</v>
      </c>
      <c r="C82" s="21" t="s">
        <v>139</v>
      </c>
      <c r="D82" s="3" t="s">
        <v>7</v>
      </c>
      <c r="E82" s="23">
        <v>30</v>
      </c>
      <c r="F82" s="73">
        <v>50.72</v>
      </c>
      <c r="G82" s="7">
        <f t="shared" si="8"/>
        <v>1521.6</v>
      </c>
      <c r="H82"/>
      <c r="I82" s="61">
        <f t="shared" si="10"/>
        <v>9</v>
      </c>
      <c r="J82">
        <v>1.2749999999999999</v>
      </c>
      <c r="K82">
        <f t="shared" si="11"/>
        <v>38.25</v>
      </c>
    </row>
    <row r="83" spans="1:11" ht="45" x14ac:dyDescent="0.2">
      <c r="A83" s="3" t="s">
        <v>140</v>
      </c>
      <c r="B83" s="3">
        <f t="shared" si="9"/>
        <v>71</v>
      </c>
      <c r="C83" s="21" t="s">
        <v>141</v>
      </c>
      <c r="D83" s="3" t="s">
        <v>7</v>
      </c>
      <c r="E83" s="23">
        <v>30</v>
      </c>
      <c r="F83" s="73">
        <v>154.79</v>
      </c>
      <c r="G83" s="7">
        <f t="shared" si="8"/>
        <v>4643.7</v>
      </c>
      <c r="H83"/>
      <c r="I83" s="61">
        <f t="shared" si="10"/>
        <v>9</v>
      </c>
      <c r="J83">
        <v>1.2749999999999999</v>
      </c>
      <c r="K83">
        <f t="shared" si="11"/>
        <v>38.25</v>
      </c>
    </row>
    <row r="84" spans="1:11" ht="30" x14ac:dyDescent="0.2">
      <c r="A84" s="3">
        <v>72271</v>
      </c>
      <c r="B84" s="3">
        <f t="shared" si="9"/>
        <v>72</v>
      </c>
      <c r="C84" s="21" t="s">
        <v>142</v>
      </c>
      <c r="D84" s="3" t="s">
        <v>7</v>
      </c>
      <c r="E84" s="23">
        <v>30</v>
      </c>
      <c r="F84" s="73">
        <v>12.51</v>
      </c>
      <c r="G84" s="7">
        <f t="shared" si="8"/>
        <v>375.3</v>
      </c>
      <c r="H84"/>
      <c r="I84" s="61">
        <f t="shared" si="10"/>
        <v>9</v>
      </c>
      <c r="J84">
        <v>1.2749999999999999</v>
      </c>
      <c r="K84">
        <f t="shared" si="11"/>
        <v>38.25</v>
      </c>
    </row>
    <row r="85" spans="1:11" ht="30" x14ac:dyDescent="0.2">
      <c r="A85" s="3">
        <v>72272</v>
      </c>
      <c r="B85" s="3">
        <f t="shared" si="9"/>
        <v>73</v>
      </c>
      <c r="C85" s="21" t="s">
        <v>143</v>
      </c>
      <c r="D85" s="3" t="s">
        <v>7</v>
      </c>
      <c r="E85" s="23">
        <v>30</v>
      </c>
      <c r="F85" s="73">
        <v>14.57</v>
      </c>
      <c r="G85" s="7">
        <f t="shared" si="8"/>
        <v>437.1</v>
      </c>
      <c r="H85"/>
      <c r="I85" s="61">
        <f t="shared" si="10"/>
        <v>9</v>
      </c>
      <c r="J85">
        <v>1.2749999999999999</v>
      </c>
      <c r="K85">
        <f t="shared" si="11"/>
        <v>38.25</v>
      </c>
    </row>
    <row r="86" spans="1:11" ht="45" x14ac:dyDescent="0.2">
      <c r="A86" s="3">
        <v>83377</v>
      </c>
      <c r="B86" s="3">
        <f t="shared" si="9"/>
        <v>74</v>
      </c>
      <c r="C86" s="21" t="s">
        <v>144</v>
      </c>
      <c r="D86" s="3" t="s">
        <v>7</v>
      </c>
      <c r="E86" s="23">
        <v>30</v>
      </c>
      <c r="F86" s="73">
        <v>14.94</v>
      </c>
      <c r="G86" s="7">
        <f t="shared" si="8"/>
        <v>448.2</v>
      </c>
      <c r="H86"/>
      <c r="I86" s="61">
        <f t="shared" si="10"/>
        <v>9</v>
      </c>
      <c r="J86">
        <v>1.2749999999999999</v>
      </c>
      <c r="K86">
        <f t="shared" si="11"/>
        <v>38.25</v>
      </c>
    </row>
    <row r="87" spans="1:11" ht="30" x14ac:dyDescent="0.2">
      <c r="A87" s="3" t="s">
        <v>145</v>
      </c>
      <c r="B87" s="3">
        <f t="shared" si="9"/>
        <v>75</v>
      </c>
      <c r="C87" s="21" t="s">
        <v>146</v>
      </c>
      <c r="D87" s="3" t="s">
        <v>7</v>
      </c>
      <c r="E87" s="23">
        <v>10.5</v>
      </c>
      <c r="F87" s="73">
        <v>76.34</v>
      </c>
      <c r="G87" s="7">
        <f t="shared" si="8"/>
        <v>801.57</v>
      </c>
      <c r="H87"/>
      <c r="I87" s="61">
        <f t="shared" si="10"/>
        <v>3.15</v>
      </c>
      <c r="J87">
        <v>1.2749999999999999</v>
      </c>
      <c r="K87">
        <f t="shared" si="11"/>
        <v>13.387499999999999</v>
      </c>
    </row>
    <row r="88" spans="1:11" ht="30" x14ac:dyDescent="0.2">
      <c r="A88" s="3" t="s">
        <v>147</v>
      </c>
      <c r="B88" s="3">
        <f t="shared" si="9"/>
        <v>76</v>
      </c>
      <c r="C88" s="21" t="s">
        <v>148</v>
      </c>
      <c r="D88" s="3" t="s">
        <v>7</v>
      </c>
      <c r="E88" s="23">
        <v>10.5</v>
      </c>
      <c r="F88" s="73">
        <v>102.61</v>
      </c>
      <c r="G88" s="7">
        <f t="shared" si="8"/>
        <v>1077.405</v>
      </c>
      <c r="H88"/>
      <c r="I88" s="61">
        <f t="shared" si="10"/>
        <v>3.15</v>
      </c>
      <c r="J88">
        <v>1.2749999999999999</v>
      </c>
      <c r="K88">
        <f t="shared" si="11"/>
        <v>13.387499999999999</v>
      </c>
    </row>
    <row r="89" spans="1:11" ht="30" x14ac:dyDescent="0.2">
      <c r="A89" s="3" t="s">
        <v>149</v>
      </c>
      <c r="B89" s="3">
        <f t="shared" si="9"/>
        <v>77</v>
      </c>
      <c r="C89" s="21" t="s">
        <v>150</v>
      </c>
      <c r="D89" s="3" t="s">
        <v>7</v>
      </c>
      <c r="E89" s="23">
        <v>3.5999999999999996</v>
      </c>
      <c r="F89" s="73">
        <v>295.16000000000003</v>
      </c>
      <c r="G89" s="7">
        <f t="shared" si="8"/>
        <v>1062.576</v>
      </c>
      <c r="H89"/>
      <c r="I89" s="61">
        <f t="shared" si="10"/>
        <v>1.0799999999999998</v>
      </c>
      <c r="J89">
        <v>1.2749999999999999</v>
      </c>
      <c r="K89">
        <f t="shared" si="11"/>
        <v>4.589999999999999</v>
      </c>
    </row>
    <row r="90" spans="1:11" ht="30" x14ac:dyDescent="0.2">
      <c r="A90" s="3" t="s">
        <v>151</v>
      </c>
      <c r="B90" s="3">
        <f t="shared" si="9"/>
        <v>78</v>
      </c>
      <c r="C90" s="21" t="s">
        <v>152</v>
      </c>
      <c r="D90" s="3" t="s">
        <v>7</v>
      </c>
      <c r="E90" s="23">
        <v>3.5999999999999996</v>
      </c>
      <c r="F90" s="73">
        <v>766.79</v>
      </c>
      <c r="G90" s="7">
        <f t="shared" si="8"/>
        <v>2760.4439999999995</v>
      </c>
      <c r="H90"/>
      <c r="I90" s="61">
        <f t="shared" si="10"/>
        <v>1.0799999999999998</v>
      </c>
      <c r="J90">
        <v>1.2749999999999999</v>
      </c>
      <c r="K90">
        <f t="shared" si="11"/>
        <v>4.589999999999999</v>
      </c>
    </row>
    <row r="91" spans="1:11" ht="30" x14ac:dyDescent="0.2">
      <c r="A91" s="3" t="s">
        <v>153</v>
      </c>
      <c r="B91" s="3">
        <f t="shared" si="9"/>
        <v>79</v>
      </c>
      <c r="C91" s="21" t="s">
        <v>154</v>
      </c>
      <c r="D91" s="3" t="s">
        <v>7</v>
      </c>
      <c r="E91" s="23">
        <v>1.7999999999999998</v>
      </c>
      <c r="F91" s="73">
        <v>1048.76</v>
      </c>
      <c r="G91" s="7">
        <f t="shared" si="8"/>
        <v>1887.7679999999998</v>
      </c>
      <c r="H91"/>
      <c r="I91" s="61">
        <f t="shared" si="10"/>
        <v>0.53999999999999992</v>
      </c>
      <c r="J91">
        <v>1.2749999999999999</v>
      </c>
      <c r="K91">
        <f t="shared" si="11"/>
        <v>2.2949999999999995</v>
      </c>
    </row>
    <row r="92" spans="1:11" ht="30" x14ac:dyDescent="0.2">
      <c r="A92" s="3" t="s">
        <v>155</v>
      </c>
      <c r="B92" s="3">
        <f t="shared" si="9"/>
        <v>80</v>
      </c>
      <c r="C92" s="21" t="s">
        <v>156</v>
      </c>
      <c r="D92" s="3" t="s">
        <v>7</v>
      </c>
      <c r="E92" s="23">
        <v>1.7999999999999998</v>
      </c>
      <c r="F92" s="73">
        <v>1719.48</v>
      </c>
      <c r="G92" s="7">
        <f t="shared" si="8"/>
        <v>3095.0639999999999</v>
      </c>
      <c r="H92"/>
      <c r="I92" s="61">
        <f t="shared" si="10"/>
        <v>0.53999999999999992</v>
      </c>
      <c r="J92">
        <v>1.2749999999999999</v>
      </c>
      <c r="K92">
        <f t="shared" si="11"/>
        <v>2.2949999999999995</v>
      </c>
    </row>
    <row r="93" spans="1:11" ht="30" x14ac:dyDescent="0.2">
      <c r="A93" s="3" t="s">
        <v>157</v>
      </c>
      <c r="B93" s="3">
        <f t="shared" si="9"/>
        <v>81</v>
      </c>
      <c r="C93" s="21" t="s">
        <v>158</v>
      </c>
      <c r="D93" s="3" t="s">
        <v>7</v>
      </c>
      <c r="E93" s="23">
        <v>7.5</v>
      </c>
      <c r="F93" s="73">
        <v>462.76</v>
      </c>
      <c r="G93" s="7">
        <f t="shared" si="8"/>
        <v>3470.7</v>
      </c>
      <c r="H93"/>
      <c r="I93" s="61">
        <f t="shared" si="10"/>
        <v>2.25</v>
      </c>
      <c r="J93">
        <v>1.2749999999999999</v>
      </c>
      <c r="K93">
        <f t="shared" si="11"/>
        <v>9.5625</v>
      </c>
    </row>
    <row r="94" spans="1:11" ht="30" x14ac:dyDescent="0.2">
      <c r="A94" s="3" t="s">
        <v>159</v>
      </c>
      <c r="B94" s="3">
        <f t="shared" si="9"/>
        <v>82</v>
      </c>
      <c r="C94" s="21" t="s">
        <v>160</v>
      </c>
      <c r="D94" s="3" t="s">
        <v>7</v>
      </c>
      <c r="E94" s="23">
        <v>30</v>
      </c>
      <c r="F94" s="73">
        <v>11.69</v>
      </c>
      <c r="G94" s="7">
        <f t="shared" si="8"/>
        <v>350.7</v>
      </c>
      <c r="H94"/>
      <c r="I94" s="61">
        <f t="shared" si="10"/>
        <v>9</v>
      </c>
      <c r="J94">
        <v>1.2749999999999999</v>
      </c>
      <c r="K94">
        <f t="shared" si="11"/>
        <v>38.25</v>
      </c>
    </row>
    <row r="95" spans="1:11" ht="30" x14ac:dyDescent="0.2">
      <c r="A95" s="3" t="s">
        <v>161</v>
      </c>
      <c r="B95" s="3">
        <f t="shared" si="9"/>
        <v>83</v>
      </c>
      <c r="C95" s="21" t="s">
        <v>162</v>
      </c>
      <c r="D95" s="3" t="s">
        <v>7</v>
      </c>
      <c r="E95" s="23">
        <v>30</v>
      </c>
      <c r="F95" s="73">
        <v>18.170000000000002</v>
      </c>
      <c r="G95" s="7">
        <f t="shared" si="8"/>
        <v>545.1</v>
      </c>
      <c r="H95"/>
      <c r="I95" s="61">
        <f t="shared" si="10"/>
        <v>9</v>
      </c>
      <c r="J95">
        <v>1.2749999999999999</v>
      </c>
      <c r="K95">
        <f t="shared" si="11"/>
        <v>38.25</v>
      </c>
    </row>
    <row r="96" spans="1:11" ht="60" x14ac:dyDescent="0.2">
      <c r="A96" s="3">
        <v>83463</v>
      </c>
      <c r="B96" s="3">
        <f t="shared" si="9"/>
        <v>84</v>
      </c>
      <c r="C96" s="21" t="s">
        <v>163</v>
      </c>
      <c r="D96" s="3" t="s">
        <v>7</v>
      </c>
      <c r="E96" s="23">
        <v>2.4</v>
      </c>
      <c r="F96" s="73">
        <v>253.31</v>
      </c>
      <c r="G96" s="7">
        <f t="shared" si="8"/>
        <v>607.94399999999996</v>
      </c>
      <c r="H96"/>
      <c r="I96" s="61">
        <f t="shared" si="10"/>
        <v>0.72</v>
      </c>
      <c r="J96">
        <v>1.2749999999999999</v>
      </c>
      <c r="K96">
        <f t="shared" si="11"/>
        <v>3.0599999999999996</v>
      </c>
    </row>
    <row r="97" spans="1:11" ht="60" x14ac:dyDescent="0.2">
      <c r="A97" s="3" t="s">
        <v>164</v>
      </c>
      <c r="B97" s="3">
        <f t="shared" si="9"/>
        <v>85</v>
      </c>
      <c r="C97" s="21" t="s">
        <v>165</v>
      </c>
      <c r="D97" s="3" t="s">
        <v>7</v>
      </c>
      <c r="E97" s="23">
        <v>2.4</v>
      </c>
      <c r="F97" s="73">
        <v>344.97</v>
      </c>
      <c r="G97" s="7">
        <f t="shared" si="8"/>
        <v>827.928</v>
      </c>
      <c r="H97"/>
      <c r="I97" s="61">
        <f t="shared" si="10"/>
        <v>0.72</v>
      </c>
      <c r="J97">
        <v>1.2749999999999999</v>
      </c>
      <c r="K97">
        <f t="shared" si="11"/>
        <v>3.0599999999999996</v>
      </c>
    </row>
    <row r="98" spans="1:11" ht="60" x14ac:dyDescent="0.2">
      <c r="A98" s="3" t="s">
        <v>166</v>
      </c>
      <c r="B98" s="3">
        <f t="shared" si="9"/>
        <v>86</v>
      </c>
      <c r="C98" s="21" t="s">
        <v>167</v>
      </c>
      <c r="D98" s="3" t="s">
        <v>7</v>
      </c>
      <c r="E98" s="23">
        <v>2.4</v>
      </c>
      <c r="F98" s="73">
        <v>400.12</v>
      </c>
      <c r="G98" s="7">
        <f t="shared" si="8"/>
        <v>960.28800000000001</v>
      </c>
      <c r="H98"/>
      <c r="I98" s="61">
        <f t="shared" si="10"/>
        <v>0.72</v>
      </c>
      <c r="J98">
        <v>1.2749999999999999</v>
      </c>
      <c r="K98">
        <f t="shared" si="11"/>
        <v>3.0599999999999996</v>
      </c>
    </row>
    <row r="99" spans="1:11" ht="60" x14ac:dyDescent="0.2">
      <c r="A99" s="3" t="s">
        <v>168</v>
      </c>
      <c r="B99" s="3">
        <f t="shared" si="9"/>
        <v>87</v>
      </c>
      <c r="C99" s="21" t="s">
        <v>169</v>
      </c>
      <c r="D99" s="3" t="s">
        <v>7</v>
      </c>
      <c r="E99" s="23">
        <v>2.4</v>
      </c>
      <c r="F99" s="73">
        <v>782.68</v>
      </c>
      <c r="G99" s="7">
        <f t="shared" si="8"/>
        <v>1878.4319999999998</v>
      </c>
      <c r="H99"/>
      <c r="I99" s="61">
        <f t="shared" si="10"/>
        <v>0.72</v>
      </c>
      <c r="J99">
        <v>1.2749999999999999</v>
      </c>
      <c r="K99">
        <f t="shared" si="11"/>
        <v>3.0599999999999996</v>
      </c>
    </row>
    <row r="100" spans="1:11" ht="30" x14ac:dyDescent="0.2">
      <c r="A100" s="56">
        <v>72339</v>
      </c>
      <c r="B100" s="3">
        <f t="shared" si="9"/>
        <v>88</v>
      </c>
      <c r="C100" s="57" t="s">
        <v>170</v>
      </c>
      <c r="D100" s="56" t="s">
        <v>7</v>
      </c>
      <c r="E100" s="58">
        <v>69</v>
      </c>
      <c r="F100" s="74">
        <v>47.25</v>
      </c>
      <c r="G100" s="59">
        <f t="shared" si="8"/>
        <v>3260.25</v>
      </c>
      <c r="H100"/>
      <c r="I100" s="61">
        <f t="shared" si="10"/>
        <v>20.7</v>
      </c>
      <c r="J100">
        <v>1.2749999999999999</v>
      </c>
      <c r="K100">
        <f t="shared" si="11"/>
        <v>87.974999999999994</v>
      </c>
    </row>
    <row r="101" spans="1:11" ht="30" x14ac:dyDescent="0.2">
      <c r="A101" s="3">
        <v>83403</v>
      </c>
      <c r="B101" s="3">
        <f t="shared" si="9"/>
        <v>89</v>
      </c>
      <c r="C101" s="21" t="s">
        <v>171</v>
      </c>
      <c r="D101" s="3" t="s">
        <v>7</v>
      </c>
      <c r="E101" s="23">
        <v>30</v>
      </c>
      <c r="F101" s="73">
        <v>14.95</v>
      </c>
      <c r="G101" s="7">
        <f t="shared" si="8"/>
        <v>448.5</v>
      </c>
      <c r="H101"/>
      <c r="I101" s="61">
        <f t="shared" si="10"/>
        <v>9</v>
      </c>
      <c r="J101">
        <v>1.2749999999999999</v>
      </c>
      <c r="K101">
        <f t="shared" si="11"/>
        <v>38.25</v>
      </c>
    </row>
    <row r="102" spans="1:11" ht="30" x14ac:dyDescent="0.2">
      <c r="A102" s="3" t="s">
        <v>172</v>
      </c>
      <c r="B102" s="3">
        <f t="shared" si="9"/>
        <v>90</v>
      </c>
      <c r="C102" s="21" t="s">
        <v>173</v>
      </c>
      <c r="D102" s="3" t="s">
        <v>13</v>
      </c>
      <c r="E102" s="23">
        <v>95.625</v>
      </c>
      <c r="F102" s="73">
        <v>1.46</v>
      </c>
      <c r="G102" s="7">
        <f t="shared" si="8"/>
        <v>139.61249999999998</v>
      </c>
      <c r="H102"/>
      <c r="I102" s="61">
        <f t="shared" si="10"/>
        <v>28.6875</v>
      </c>
      <c r="J102">
        <v>1.2749999999999999</v>
      </c>
      <c r="K102">
        <f t="shared" si="11"/>
        <v>121.92187499999999</v>
      </c>
    </row>
    <row r="103" spans="1:11" ht="30" x14ac:dyDescent="0.2">
      <c r="A103" s="3">
        <v>83366</v>
      </c>
      <c r="B103" s="3">
        <f t="shared" si="9"/>
        <v>91</v>
      </c>
      <c r="C103" s="21" t="s">
        <v>174</v>
      </c>
      <c r="D103" s="3" t="s">
        <v>7</v>
      </c>
      <c r="E103" s="23">
        <v>3</v>
      </c>
      <c r="F103" s="73">
        <v>50.61</v>
      </c>
      <c r="G103" s="7">
        <f t="shared" si="8"/>
        <v>151.82999999999998</v>
      </c>
      <c r="H103"/>
      <c r="I103" s="61">
        <f t="shared" si="10"/>
        <v>0.89999999999999991</v>
      </c>
      <c r="J103">
        <v>1.2749999999999999</v>
      </c>
      <c r="K103">
        <f t="shared" si="11"/>
        <v>3.8249999999999997</v>
      </c>
    </row>
    <row r="104" spans="1:11" ht="30" x14ac:dyDescent="0.2">
      <c r="A104" s="3">
        <v>83367</v>
      </c>
      <c r="B104" s="3">
        <f t="shared" si="9"/>
        <v>92</v>
      </c>
      <c r="C104" s="21" t="s">
        <v>175</v>
      </c>
      <c r="D104" s="3" t="s">
        <v>7</v>
      </c>
      <c r="E104" s="23">
        <v>2.4</v>
      </c>
      <c r="F104" s="73">
        <v>360.41</v>
      </c>
      <c r="G104" s="7">
        <f t="shared" si="8"/>
        <v>864.98400000000004</v>
      </c>
      <c r="H104"/>
      <c r="I104" s="61">
        <f t="shared" si="10"/>
        <v>0.72</v>
      </c>
      <c r="J104">
        <v>1.2749999999999999</v>
      </c>
      <c r="K104">
        <f t="shared" si="11"/>
        <v>3.0599999999999996</v>
      </c>
    </row>
    <row r="105" spans="1:11" ht="30" x14ac:dyDescent="0.2">
      <c r="A105" s="3">
        <v>83368</v>
      </c>
      <c r="B105" s="3">
        <f t="shared" si="9"/>
        <v>93</v>
      </c>
      <c r="C105" s="21" t="s">
        <v>176</v>
      </c>
      <c r="D105" s="3" t="s">
        <v>7</v>
      </c>
      <c r="E105" s="23">
        <v>2.4</v>
      </c>
      <c r="F105" s="73">
        <v>985.02</v>
      </c>
      <c r="G105" s="7">
        <f t="shared" si="8"/>
        <v>2364.0479999999998</v>
      </c>
      <c r="H105"/>
      <c r="I105" s="61">
        <f t="shared" si="10"/>
        <v>0.72</v>
      </c>
      <c r="J105">
        <v>1.2749999999999999</v>
      </c>
      <c r="K105">
        <f t="shared" si="11"/>
        <v>3.0599999999999996</v>
      </c>
    </row>
    <row r="106" spans="1:11" ht="45" x14ac:dyDescent="0.2">
      <c r="A106" s="3">
        <v>83369</v>
      </c>
      <c r="B106" s="3">
        <f t="shared" si="9"/>
        <v>94</v>
      </c>
      <c r="C106" s="21" t="s">
        <v>177</v>
      </c>
      <c r="D106" s="3" t="s">
        <v>7</v>
      </c>
      <c r="E106" s="23">
        <v>3</v>
      </c>
      <c r="F106" s="73">
        <v>234.1</v>
      </c>
      <c r="G106" s="7">
        <f t="shared" si="8"/>
        <v>702.3</v>
      </c>
      <c r="H106"/>
      <c r="I106" s="61">
        <f t="shared" si="10"/>
        <v>0.89999999999999991</v>
      </c>
      <c r="J106">
        <v>1.2749999999999999</v>
      </c>
      <c r="K106">
        <f t="shared" si="11"/>
        <v>3.8249999999999997</v>
      </c>
    </row>
    <row r="107" spans="1:11" ht="45" x14ac:dyDescent="0.2">
      <c r="A107" s="3">
        <v>83370</v>
      </c>
      <c r="B107" s="3">
        <f t="shared" si="9"/>
        <v>95</v>
      </c>
      <c r="C107" s="21" t="s">
        <v>178</v>
      </c>
      <c r="D107" s="3" t="s">
        <v>7</v>
      </c>
      <c r="E107" s="23">
        <v>3</v>
      </c>
      <c r="F107" s="73">
        <v>146.16</v>
      </c>
      <c r="G107" s="7">
        <f t="shared" si="8"/>
        <v>438.48</v>
      </c>
      <c r="H107"/>
      <c r="I107" s="61">
        <f t="shared" si="10"/>
        <v>0.89999999999999991</v>
      </c>
      <c r="J107">
        <v>1.2749999999999999</v>
      </c>
      <c r="K107">
        <f t="shared" si="11"/>
        <v>3.8249999999999997</v>
      </c>
    </row>
    <row r="108" spans="1:11" ht="45" x14ac:dyDescent="0.2">
      <c r="A108" s="3">
        <v>83371</v>
      </c>
      <c r="B108" s="3">
        <f t="shared" si="9"/>
        <v>96</v>
      </c>
      <c r="C108" s="21" t="s">
        <v>179</v>
      </c>
      <c r="D108" s="3" t="s">
        <v>7</v>
      </c>
      <c r="E108" s="23">
        <v>3</v>
      </c>
      <c r="F108" s="73">
        <v>88.02</v>
      </c>
      <c r="G108" s="7">
        <f t="shared" si="8"/>
        <v>264.06</v>
      </c>
      <c r="H108"/>
      <c r="I108" s="61">
        <f t="shared" si="10"/>
        <v>0.89999999999999991</v>
      </c>
      <c r="J108">
        <v>1.2749999999999999</v>
      </c>
      <c r="K108">
        <f t="shared" si="11"/>
        <v>3.8249999999999997</v>
      </c>
    </row>
    <row r="109" spans="1:11" ht="30" x14ac:dyDescent="0.2">
      <c r="A109" s="3">
        <v>83366</v>
      </c>
      <c r="B109" s="3">
        <f t="shared" si="9"/>
        <v>97</v>
      </c>
      <c r="C109" s="21" t="s">
        <v>180</v>
      </c>
      <c r="D109" s="3" t="s">
        <v>13</v>
      </c>
      <c r="E109" s="23">
        <v>103.27499999999999</v>
      </c>
      <c r="F109" s="73">
        <v>50.61</v>
      </c>
      <c r="G109" s="7">
        <f t="shared" si="8"/>
        <v>5226.7477499999995</v>
      </c>
      <c r="H109"/>
      <c r="I109" s="61">
        <f t="shared" si="10"/>
        <v>30.982499999999995</v>
      </c>
      <c r="J109">
        <v>1.2749999999999999</v>
      </c>
      <c r="K109">
        <f t="shared" si="11"/>
        <v>131.67562499999997</v>
      </c>
    </row>
    <row r="110" spans="1:11" ht="45" x14ac:dyDescent="0.2">
      <c r="A110" s="3">
        <v>84676</v>
      </c>
      <c r="B110" s="3">
        <f t="shared" si="9"/>
        <v>98</v>
      </c>
      <c r="C110" s="21" t="s">
        <v>181</v>
      </c>
      <c r="D110" s="3" t="s">
        <v>7</v>
      </c>
      <c r="E110" s="23">
        <v>3.5999999999999996</v>
      </c>
      <c r="F110" s="73">
        <v>332.56</v>
      </c>
      <c r="G110" s="7">
        <f t="shared" si="8"/>
        <v>1197.2159999999999</v>
      </c>
      <c r="H110"/>
      <c r="I110" s="61">
        <f t="shared" si="10"/>
        <v>1.0799999999999998</v>
      </c>
      <c r="J110">
        <v>1.2749999999999999</v>
      </c>
      <c r="K110">
        <f t="shared" si="11"/>
        <v>4.589999999999999</v>
      </c>
    </row>
    <row r="111" spans="1:11" ht="30" x14ac:dyDescent="0.2">
      <c r="A111" s="3">
        <v>84796</v>
      </c>
      <c r="B111" s="3">
        <f t="shared" si="9"/>
        <v>99</v>
      </c>
      <c r="C111" s="21" t="s">
        <v>182</v>
      </c>
      <c r="D111" s="3" t="s">
        <v>7</v>
      </c>
      <c r="E111" s="23">
        <v>3.5999999999999996</v>
      </c>
      <c r="F111" s="73">
        <v>501.16</v>
      </c>
      <c r="G111" s="7">
        <f t="shared" si="8"/>
        <v>1804.1759999999999</v>
      </c>
      <c r="H111"/>
      <c r="I111" s="61">
        <f t="shared" si="10"/>
        <v>1.0799999999999998</v>
      </c>
      <c r="J111">
        <v>1.2749999999999999</v>
      </c>
      <c r="K111">
        <f t="shared" si="11"/>
        <v>4.589999999999999</v>
      </c>
    </row>
    <row r="112" spans="1:11" ht="30" x14ac:dyDescent="0.2">
      <c r="A112" s="3">
        <v>84798</v>
      </c>
      <c r="B112" s="3">
        <f t="shared" si="9"/>
        <v>100</v>
      </c>
      <c r="C112" s="21" t="s">
        <v>183</v>
      </c>
      <c r="D112" s="3" t="s">
        <v>7</v>
      </c>
      <c r="E112" s="23">
        <v>3.5999999999999996</v>
      </c>
      <c r="F112" s="73">
        <v>222.95</v>
      </c>
      <c r="G112" s="7">
        <f t="shared" si="8"/>
        <v>802.61999999999989</v>
      </c>
      <c r="H112"/>
      <c r="I112" s="61">
        <f t="shared" si="10"/>
        <v>1.0799999999999998</v>
      </c>
      <c r="J112">
        <v>1.2749999999999999</v>
      </c>
      <c r="K112">
        <f t="shared" si="11"/>
        <v>4.589999999999999</v>
      </c>
    </row>
    <row r="113" spans="1:11" ht="15" x14ac:dyDescent="0.2">
      <c r="A113" s="3">
        <v>83486</v>
      </c>
      <c r="B113" s="3">
        <f t="shared" si="9"/>
        <v>101</v>
      </c>
      <c r="C113" s="21" t="s">
        <v>184</v>
      </c>
      <c r="D113" s="3" t="s">
        <v>7</v>
      </c>
      <c r="E113" s="23">
        <v>1.5</v>
      </c>
      <c r="F113" s="73">
        <v>1203.3699999999999</v>
      </c>
      <c r="G113" s="7">
        <f t="shared" si="8"/>
        <v>1805.0549999999998</v>
      </c>
      <c r="H113"/>
      <c r="I113" s="61">
        <f t="shared" si="10"/>
        <v>0.44999999999999996</v>
      </c>
      <c r="J113">
        <v>1.2749999999999999</v>
      </c>
      <c r="K113">
        <f t="shared" si="11"/>
        <v>1.9124999999999999</v>
      </c>
    </row>
    <row r="114" spans="1:11" ht="15" x14ac:dyDescent="0.2">
      <c r="A114" s="3">
        <v>83645</v>
      </c>
      <c r="B114" s="3">
        <f t="shared" si="9"/>
        <v>102</v>
      </c>
      <c r="C114" s="21" t="s">
        <v>185</v>
      </c>
      <c r="D114" s="3" t="s">
        <v>7</v>
      </c>
      <c r="E114" s="23">
        <v>1.5</v>
      </c>
      <c r="F114" s="73">
        <v>1886.61</v>
      </c>
      <c r="G114" s="7">
        <f t="shared" si="8"/>
        <v>2829.915</v>
      </c>
      <c r="H114"/>
      <c r="I114" s="61">
        <f t="shared" si="10"/>
        <v>0.44999999999999996</v>
      </c>
      <c r="J114">
        <v>1.2749999999999999</v>
      </c>
      <c r="K114">
        <f t="shared" si="11"/>
        <v>1.9124999999999999</v>
      </c>
    </row>
    <row r="115" spans="1:11" ht="15" x14ac:dyDescent="0.2">
      <c r="A115" s="3">
        <v>83646</v>
      </c>
      <c r="B115" s="3">
        <f t="shared" si="9"/>
        <v>103</v>
      </c>
      <c r="C115" s="21" t="s">
        <v>186</v>
      </c>
      <c r="D115" s="3" t="s">
        <v>7</v>
      </c>
      <c r="E115" s="23">
        <v>1.5</v>
      </c>
      <c r="F115" s="73">
        <v>1959.57</v>
      </c>
      <c r="G115" s="7">
        <f t="shared" si="8"/>
        <v>2939.355</v>
      </c>
      <c r="H115"/>
      <c r="I115" s="61">
        <f t="shared" si="10"/>
        <v>0.44999999999999996</v>
      </c>
      <c r="J115">
        <v>1.2749999999999999</v>
      </c>
      <c r="K115">
        <f t="shared" si="11"/>
        <v>1.9124999999999999</v>
      </c>
    </row>
    <row r="116" spans="1:11" ht="15" x14ac:dyDescent="0.2">
      <c r="A116" s="3">
        <v>83647</v>
      </c>
      <c r="B116" s="3">
        <f t="shared" si="9"/>
        <v>104</v>
      </c>
      <c r="C116" s="21" t="s">
        <v>187</v>
      </c>
      <c r="D116" s="3" t="s">
        <v>7</v>
      </c>
      <c r="E116" s="23">
        <v>1.5</v>
      </c>
      <c r="F116" s="73">
        <v>1278.1199999999999</v>
      </c>
      <c r="G116" s="7">
        <f t="shared" ref="G116:G120" si="12">E116*F116</f>
        <v>1917.1799999999998</v>
      </c>
      <c r="H116"/>
      <c r="I116" s="61">
        <f t="shared" si="10"/>
        <v>0.44999999999999996</v>
      </c>
      <c r="J116">
        <v>1.2749999999999999</v>
      </c>
      <c r="K116">
        <f t="shared" si="11"/>
        <v>1.9124999999999999</v>
      </c>
    </row>
    <row r="117" spans="1:11" ht="30" x14ac:dyDescent="0.2">
      <c r="A117" s="3">
        <v>72341</v>
      </c>
      <c r="B117" s="3">
        <f t="shared" ref="B117:B120" si="13">B116+1</f>
        <v>105</v>
      </c>
      <c r="C117" s="21" t="s">
        <v>188</v>
      </c>
      <c r="D117" s="3" t="s">
        <v>7</v>
      </c>
      <c r="E117" s="23">
        <v>4.5</v>
      </c>
      <c r="F117" s="73">
        <v>192.85</v>
      </c>
      <c r="G117" s="7">
        <f t="shared" si="12"/>
        <v>867.82499999999993</v>
      </c>
      <c r="H117"/>
      <c r="I117" s="61">
        <f t="shared" si="10"/>
        <v>1.3499999999999999</v>
      </c>
      <c r="J117">
        <v>1.2749999999999999</v>
      </c>
      <c r="K117">
        <f t="shared" si="11"/>
        <v>5.7374999999999998</v>
      </c>
    </row>
    <row r="118" spans="1:11" ht="30" x14ac:dyDescent="0.2">
      <c r="A118" s="3">
        <v>72343</v>
      </c>
      <c r="B118" s="3">
        <f t="shared" si="13"/>
        <v>106</v>
      </c>
      <c r="C118" s="21" t="s">
        <v>189</v>
      </c>
      <c r="D118" s="3" t="s">
        <v>7</v>
      </c>
      <c r="E118" s="23">
        <v>4.5</v>
      </c>
      <c r="F118" s="73">
        <v>227.83</v>
      </c>
      <c r="G118" s="7">
        <f t="shared" si="12"/>
        <v>1025.2350000000001</v>
      </c>
      <c r="H118"/>
      <c r="I118" s="61">
        <f t="shared" si="10"/>
        <v>1.3499999999999999</v>
      </c>
      <c r="J118">
        <v>1.2749999999999999</v>
      </c>
      <c r="K118">
        <f t="shared" si="11"/>
        <v>5.7374999999999998</v>
      </c>
    </row>
    <row r="119" spans="1:11" ht="30" x14ac:dyDescent="0.2">
      <c r="A119" s="3">
        <v>72344</v>
      </c>
      <c r="B119" s="3">
        <f t="shared" si="13"/>
        <v>107</v>
      </c>
      <c r="C119" s="21" t="s">
        <v>190</v>
      </c>
      <c r="D119" s="3" t="s">
        <v>7</v>
      </c>
      <c r="E119" s="23">
        <v>4.5</v>
      </c>
      <c r="F119" s="73">
        <v>355.98</v>
      </c>
      <c r="G119" s="7">
        <f t="shared" si="12"/>
        <v>1601.91</v>
      </c>
      <c r="H119"/>
      <c r="I119" s="61">
        <f t="shared" si="10"/>
        <v>1.3499999999999999</v>
      </c>
      <c r="J119">
        <v>1.2749999999999999</v>
      </c>
      <c r="K119">
        <f t="shared" si="11"/>
        <v>5.7374999999999998</v>
      </c>
    </row>
    <row r="120" spans="1:11" ht="30" x14ac:dyDescent="0.2">
      <c r="A120" s="3">
        <v>72345</v>
      </c>
      <c r="B120" s="3">
        <f t="shared" si="13"/>
        <v>108</v>
      </c>
      <c r="C120" s="21" t="s">
        <v>191</v>
      </c>
      <c r="D120" s="3" t="s">
        <v>7</v>
      </c>
      <c r="E120" s="23">
        <v>2.4</v>
      </c>
      <c r="F120" s="73">
        <v>1012.78</v>
      </c>
      <c r="G120" s="7">
        <f t="shared" si="12"/>
        <v>2430.672</v>
      </c>
      <c r="H120"/>
      <c r="I120" s="61">
        <f t="shared" si="10"/>
        <v>0.72</v>
      </c>
      <c r="J120">
        <v>1.2749999999999999</v>
      </c>
      <c r="K120">
        <f t="shared" si="11"/>
        <v>3.0599999999999996</v>
      </c>
    </row>
    <row r="121" spans="1:11" ht="15.75" customHeight="1" x14ac:dyDescent="0.2">
      <c r="A121" s="87" t="s">
        <v>379</v>
      </c>
      <c r="B121" s="87"/>
      <c r="C121" s="87"/>
      <c r="D121" s="87"/>
      <c r="E121" s="87"/>
      <c r="F121" s="87"/>
      <c r="G121" s="50">
        <f>SUM(G52:G120)</f>
        <v>181329.40125000002</v>
      </c>
      <c r="H121" s="91"/>
      <c r="I121" s="61">
        <f t="shared" si="10"/>
        <v>0</v>
      </c>
      <c r="J121">
        <v>1.2749999999999999</v>
      </c>
      <c r="K121">
        <f t="shared" si="11"/>
        <v>0</v>
      </c>
    </row>
    <row r="122" spans="1:11" ht="15.75" x14ac:dyDescent="0.2">
      <c r="A122" s="88" t="s">
        <v>394</v>
      </c>
      <c r="B122" s="88"/>
      <c r="C122" s="88"/>
      <c r="D122" s="88"/>
      <c r="E122" s="88"/>
      <c r="F122" s="88"/>
      <c r="G122" s="88"/>
      <c r="H122" s="91"/>
      <c r="I122" s="61">
        <f t="shared" si="10"/>
        <v>0</v>
      </c>
      <c r="J122">
        <v>1.2749999999999999</v>
      </c>
      <c r="K122">
        <f t="shared" si="11"/>
        <v>0</v>
      </c>
    </row>
    <row r="123" spans="1:11" ht="75" x14ac:dyDescent="0.2">
      <c r="A123" s="3">
        <v>86943</v>
      </c>
      <c r="B123" s="3">
        <f>B120+1</f>
        <v>109</v>
      </c>
      <c r="C123" s="18" t="s">
        <v>192</v>
      </c>
      <c r="D123" s="5" t="s">
        <v>36</v>
      </c>
      <c r="E123" s="6">
        <v>18</v>
      </c>
      <c r="F123" s="67">
        <v>171.65</v>
      </c>
      <c r="G123" s="7">
        <f t="shared" ref="G123:G137" si="14">E123*F123</f>
        <v>3089.7000000000003</v>
      </c>
      <c r="H123" s="91"/>
      <c r="I123" s="61">
        <f t="shared" si="10"/>
        <v>5.3999999999999995</v>
      </c>
      <c r="J123">
        <v>1.2749999999999999</v>
      </c>
      <c r="K123">
        <f t="shared" si="11"/>
        <v>22.95</v>
      </c>
    </row>
    <row r="124" spans="1:11" ht="30" x14ac:dyDescent="0.2">
      <c r="A124" s="3">
        <v>86878</v>
      </c>
      <c r="B124" s="3">
        <f>B123+1</f>
        <v>110</v>
      </c>
      <c r="C124" s="18" t="s">
        <v>193</v>
      </c>
      <c r="D124" s="5" t="s">
        <v>36</v>
      </c>
      <c r="E124" s="6">
        <v>69</v>
      </c>
      <c r="F124" s="75">
        <v>37.74</v>
      </c>
      <c r="G124" s="7">
        <f t="shared" si="14"/>
        <v>2604.06</v>
      </c>
      <c r="H124" s="91"/>
      <c r="I124" s="61">
        <f t="shared" si="10"/>
        <v>20.7</v>
      </c>
      <c r="J124">
        <v>1.2749999999999999</v>
      </c>
      <c r="K124">
        <f t="shared" si="11"/>
        <v>87.974999999999994</v>
      </c>
    </row>
    <row r="125" spans="1:11" ht="30" x14ac:dyDescent="0.2">
      <c r="A125" s="3">
        <v>86879</v>
      </c>
      <c r="B125" s="3">
        <f t="shared" ref="B125:B137" si="15">B124+1</f>
        <v>111</v>
      </c>
      <c r="C125" s="18" t="s">
        <v>194</v>
      </c>
      <c r="D125" s="5" t="s">
        <v>36</v>
      </c>
      <c r="E125" s="6">
        <v>135</v>
      </c>
      <c r="F125" s="75">
        <v>5.14</v>
      </c>
      <c r="G125" s="7">
        <f t="shared" si="14"/>
        <v>693.9</v>
      </c>
      <c r="H125" s="91"/>
      <c r="I125" s="61">
        <f t="shared" si="10"/>
        <v>40.5</v>
      </c>
      <c r="J125">
        <v>1.2749999999999999</v>
      </c>
      <c r="K125">
        <f t="shared" si="11"/>
        <v>172.125</v>
      </c>
    </row>
    <row r="126" spans="1:11" ht="45" x14ac:dyDescent="0.2">
      <c r="A126" s="3">
        <v>86931</v>
      </c>
      <c r="B126" s="3">
        <f t="shared" si="15"/>
        <v>112</v>
      </c>
      <c r="C126" s="18" t="s">
        <v>195</v>
      </c>
      <c r="D126" s="5" t="s">
        <v>36</v>
      </c>
      <c r="E126" s="6">
        <v>60</v>
      </c>
      <c r="F126" s="75">
        <v>357.16</v>
      </c>
      <c r="G126" s="7">
        <f t="shared" si="14"/>
        <v>21429.600000000002</v>
      </c>
      <c r="H126" s="91"/>
      <c r="I126" s="61">
        <f t="shared" si="10"/>
        <v>18</v>
      </c>
      <c r="J126">
        <v>1.2749999999999999</v>
      </c>
      <c r="K126">
        <f t="shared" si="11"/>
        <v>76.5</v>
      </c>
    </row>
    <row r="127" spans="1:11" ht="60" x14ac:dyDescent="0.2">
      <c r="A127" s="3" t="s">
        <v>196</v>
      </c>
      <c r="B127" s="3">
        <f t="shared" si="15"/>
        <v>113</v>
      </c>
      <c r="C127" s="18" t="s">
        <v>197</v>
      </c>
      <c r="D127" s="5" t="s">
        <v>36</v>
      </c>
      <c r="E127" s="6">
        <v>19.5</v>
      </c>
      <c r="F127" s="75">
        <v>425.98</v>
      </c>
      <c r="G127" s="7">
        <f t="shared" si="14"/>
        <v>8306.61</v>
      </c>
      <c r="H127"/>
      <c r="I127" s="61">
        <f t="shared" si="10"/>
        <v>5.85</v>
      </c>
      <c r="J127">
        <v>1.2749999999999999</v>
      </c>
      <c r="K127">
        <f t="shared" si="11"/>
        <v>24.862499999999997</v>
      </c>
    </row>
    <row r="128" spans="1:11" ht="30" x14ac:dyDescent="0.2">
      <c r="A128" s="3">
        <v>88503</v>
      </c>
      <c r="B128" s="3">
        <f t="shared" si="15"/>
        <v>114</v>
      </c>
      <c r="C128" s="18" t="s">
        <v>375</v>
      </c>
      <c r="D128" s="5" t="s">
        <v>36</v>
      </c>
      <c r="E128" s="6">
        <v>1.7999999999999998</v>
      </c>
      <c r="F128" s="75">
        <v>679.59</v>
      </c>
      <c r="G128" s="7">
        <f t="shared" si="14"/>
        <v>1223.2619999999999</v>
      </c>
      <c r="H128"/>
      <c r="I128" s="61">
        <f t="shared" si="10"/>
        <v>0.53999999999999992</v>
      </c>
      <c r="J128">
        <v>1.2749999999999999</v>
      </c>
      <c r="K128">
        <f t="shared" si="11"/>
        <v>2.2949999999999995</v>
      </c>
    </row>
    <row r="129" spans="1:11" ht="30" x14ac:dyDescent="0.2">
      <c r="A129" s="3">
        <v>88504</v>
      </c>
      <c r="B129" s="3">
        <f t="shared" si="15"/>
        <v>115</v>
      </c>
      <c r="C129" s="18" t="s">
        <v>376</v>
      </c>
      <c r="D129" s="5" t="s">
        <v>36</v>
      </c>
      <c r="E129" s="6">
        <v>3</v>
      </c>
      <c r="F129" s="75">
        <v>530.86</v>
      </c>
      <c r="G129" s="7">
        <f t="shared" si="14"/>
        <v>1592.58</v>
      </c>
      <c r="H129" s="1" t="s">
        <v>12</v>
      </c>
      <c r="I129" s="61">
        <f t="shared" si="10"/>
        <v>0.89999999999999991</v>
      </c>
      <c r="J129">
        <v>1.2749999999999999</v>
      </c>
      <c r="K129">
        <f t="shared" si="11"/>
        <v>3.8249999999999997</v>
      </c>
    </row>
    <row r="130" spans="1:11" ht="45" x14ac:dyDescent="0.2">
      <c r="A130" s="3">
        <v>89984</v>
      </c>
      <c r="B130" s="3">
        <f t="shared" si="15"/>
        <v>116</v>
      </c>
      <c r="C130" s="16" t="s">
        <v>198</v>
      </c>
      <c r="D130" s="3" t="s">
        <v>36</v>
      </c>
      <c r="E130" s="6">
        <v>105</v>
      </c>
      <c r="F130" s="76">
        <v>43.86</v>
      </c>
      <c r="G130" s="7">
        <f t="shared" si="14"/>
        <v>4605.3</v>
      </c>
      <c r="H130" s="1" t="s">
        <v>12</v>
      </c>
      <c r="I130" s="61">
        <f t="shared" si="10"/>
        <v>31.5</v>
      </c>
      <c r="J130">
        <v>1.2749999999999999</v>
      </c>
      <c r="K130">
        <f t="shared" si="11"/>
        <v>133.875</v>
      </c>
    </row>
    <row r="131" spans="1:11" ht="30" x14ac:dyDescent="0.2">
      <c r="A131" s="3" t="s">
        <v>200</v>
      </c>
      <c r="B131" s="3">
        <f t="shared" si="15"/>
        <v>117</v>
      </c>
      <c r="C131" s="4" t="s">
        <v>201</v>
      </c>
      <c r="D131" s="5" t="s">
        <v>36</v>
      </c>
      <c r="E131" s="6">
        <v>19.5</v>
      </c>
      <c r="F131" s="75">
        <v>200.65</v>
      </c>
      <c r="G131" s="7">
        <f t="shared" si="14"/>
        <v>3912.6750000000002</v>
      </c>
      <c r="H131" s="1" t="s">
        <v>12</v>
      </c>
      <c r="I131" s="61">
        <f t="shared" si="10"/>
        <v>5.85</v>
      </c>
      <c r="J131">
        <v>1.2749999999999999</v>
      </c>
      <c r="K131">
        <f t="shared" si="11"/>
        <v>24.862499999999997</v>
      </c>
    </row>
    <row r="132" spans="1:11" ht="30" x14ac:dyDescent="0.2">
      <c r="A132" s="3">
        <v>86935</v>
      </c>
      <c r="B132" s="3">
        <f t="shared" si="15"/>
        <v>118</v>
      </c>
      <c r="C132" s="4" t="s">
        <v>201</v>
      </c>
      <c r="D132" s="5" t="s">
        <v>36</v>
      </c>
      <c r="E132" s="6">
        <v>9.6</v>
      </c>
      <c r="F132" s="75">
        <v>168.43</v>
      </c>
      <c r="G132" s="7">
        <f t="shared" si="14"/>
        <v>1616.9280000000001</v>
      </c>
      <c r="H132" s="1" t="s">
        <v>12</v>
      </c>
      <c r="I132" s="61">
        <f t="shared" si="10"/>
        <v>2.88</v>
      </c>
      <c r="J132">
        <v>1.2749999999999999</v>
      </c>
      <c r="K132">
        <f t="shared" si="11"/>
        <v>12.239999999999998</v>
      </c>
    </row>
    <row r="133" spans="1:11" ht="45" x14ac:dyDescent="0.2">
      <c r="A133" s="3">
        <v>86937</v>
      </c>
      <c r="B133" s="3">
        <f t="shared" si="15"/>
        <v>119</v>
      </c>
      <c r="C133" s="4" t="s">
        <v>202</v>
      </c>
      <c r="D133" s="5" t="s">
        <v>36</v>
      </c>
      <c r="E133" s="6">
        <v>18</v>
      </c>
      <c r="F133" s="75">
        <v>142.25</v>
      </c>
      <c r="G133" s="7">
        <f t="shared" si="14"/>
        <v>2560.5</v>
      </c>
      <c r="H133" s="1" t="s">
        <v>12</v>
      </c>
      <c r="I133" s="61">
        <f t="shared" si="10"/>
        <v>5.3999999999999995</v>
      </c>
      <c r="J133">
        <v>1.2749999999999999</v>
      </c>
      <c r="K133">
        <f t="shared" si="11"/>
        <v>22.95</v>
      </c>
    </row>
    <row r="134" spans="1:11" ht="30" x14ac:dyDescent="0.2">
      <c r="A134" s="3">
        <v>86909</v>
      </c>
      <c r="B134" s="3">
        <f t="shared" si="15"/>
        <v>120</v>
      </c>
      <c r="C134" s="4" t="s">
        <v>203</v>
      </c>
      <c r="D134" s="5" t="s">
        <v>36</v>
      </c>
      <c r="E134" s="6">
        <v>114</v>
      </c>
      <c r="F134" s="75">
        <v>100.56</v>
      </c>
      <c r="G134" s="7">
        <f t="shared" si="14"/>
        <v>11463.84</v>
      </c>
      <c r="H134" s="1" t="s">
        <v>12</v>
      </c>
      <c r="I134" s="61">
        <f t="shared" si="10"/>
        <v>34.199999999999996</v>
      </c>
      <c r="J134">
        <v>1.2749999999999999</v>
      </c>
      <c r="K134">
        <f t="shared" si="11"/>
        <v>145.35</v>
      </c>
    </row>
    <row r="135" spans="1:11" ht="60" x14ac:dyDescent="0.2">
      <c r="A135" s="3">
        <v>86910</v>
      </c>
      <c r="B135" s="3">
        <f t="shared" si="15"/>
        <v>121</v>
      </c>
      <c r="C135" s="4" t="s">
        <v>204</v>
      </c>
      <c r="D135" s="5" t="s">
        <v>36</v>
      </c>
      <c r="E135" s="6">
        <v>114</v>
      </c>
      <c r="F135" s="75">
        <v>96.17</v>
      </c>
      <c r="G135" s="7">
        <f t="shared" si="14"/>
        <v>10963.380000000001</v>
      </c>
      <c r="H135" s="11" t="s">
        <v>205</v>
      </c>
      <c r="I135" s="61">
        <f t="shared" si="10"/>
        <v>34.199999999999996</v>
      </c>
      <c r="J135">
        <v>1.2749999999999999</v>
      </c>
      <c r="K135">
        <f t="shared" si="11"/>
        <v>145.35</v>
      </c>
    </row>
    <row r="136" spans="1:11" ht="45" x14ac:dyDescent="0.2">
      <c r="A136" s="3">
        <v>89709</v>
      </c>
      <c r="B136" s="3">
        <f t="shared" si="15"/>
        <v>122</v>
      </c>
      <c r="C136" s="4" t="s">
        <v>206</v>
      </c>
      <c r="D136" s="5" t="s">
        <v>36</v>
      </c>
      <c r="E136" s="6">
        <v>30</v>
      </c>
      <c r="F136" s="75">
        <v>7.94</v>
      </c>
      <c r="G136" s="7">
        <f t="shared" si="14"/>
        <v>238.20000000000002</v>
      </c>
      <c r="H136" s="1" t="s">
        <v>12</v>
      </c>
      <c r="I136" s="61">
        <f t="shared" ref="I136:I174" si="16">E136*0.3</f>
        <v>9</v>
      </c>
      <c r="J136">
        <v>1.2749999999999999</v>
      </c>
      <c r="K136">
        <f t="shared" ref="K136:K174" si="17">J136*E136</f>
        <v>38.25</v>
      </c>
    </row>
    <row r="137" spans="1:11" ht="45" x14ac:dyDescent="0.2">
      <c r="A137" s="3">
        <v>89710</v>
      </c>
      <c r="B137" s="3">
        <f t="shared" si="15"/>
        <v>123</v>
      </c>
      <c r="C137" s="4" t="s">
        <v>207</v>
      </c>
      <c r="D137" s="5" t="s">
        <v>36</v>
      </c>
      <c r="E137" s="6">
        <v>30</v>
      </c>
      <c r="F137" s="75">
        <v>7.78</v>
      </c>
      <c r="G137" s="7">
        <f t="shared" si="14"/>
        <v>233.4</v>
      </c>
      <c r="H137" s="1" t="s">
        <v>12</v>
      </c>
      <c r="I137" s="61">
        <f t="shared" si="16"/>
        <v>9</v>
      </c>
      <c r="J137">
        <v>1.2749999999999999</v>
      </c>
      <c r="K137">
        <f t="shared" si="17"/>
        <v>38.25</v>
      </c>
    </row>
    <row r="138" spans="1:11" ht="15.75" customHeight="1" x14ac:dyDescent="0.2">
      <c r="A138" s="87" t="s">
        <v>379</v>
      </c>
      <c r="B138" s="87"/>
      <c r="C138" s="87"/>
      <c r="D138" s="87"/>
      <c r="E138" s="87"/>
      <c r="F138" s="87"/>
      <c r="G138" s="50">
        <f>SUM(G123:G137)</f>
        <v>74533.935000000012</v>
      </c>
      <c r="I138" s="61">
        <f t="shared" si="16"/>
        <v>0</v>
      </c>
      <c r="J138">
        <v>1.2749999999999999</v>
      </c>
      <c r="K138">
        <f t="shared" si="17"/>
        <v>0</v>
      </c>
    </row>
    <row r="139" spans="1:11" ht="15.75" x14ac:dyDescent="0.2">
      <c r="A139" s="88" t="s">
        <v>390</v>
      </c>
      <c r="B139" s="88"/>
      <c r="C139" s="88"/>
      <c r="D139" s="88"/>
      <c r="E139" s="88"/>
      <c r="F139" s="88"/>
      <c r="G139" s="88"/>
      <c r="I139" s="61">
        <f t="shared" si="16"/>
        <v>0</v>
      </c>
      <c r="J139">
        <v>1.2749999999999999</v>
      </c>
      <c r="K139">
        <f t="shared" si="17"/>
        <v>0</v>
      </c>
    </row>
    <row r="140" spans="1:11" ht="30" x14ac:dyDescent="0.2">
      <c r="A140" s="3">
        <v>5811</v>
      </c>
      <c r="B140" s="3">
        <f>B137+1</f>
        <v>124</v>
      </c>
      <c r="C140" s="16" t="s">
        <v>391</v>
      </c>
      <c r="D140" s="3" t="s">
        <v>208</v>
      </c>
      <c r="E140" s="24">
        <v>54</v>
      </c>
      <c r="F140" s="77">
        <v>160.86000000000001</v>
      </c>
      <c r="G140" s="28">
        <f>E140*F140</f>
        <v>8686.44</v>
      </c>
      <c r="I140" s="61">
        <f t="shared" si="16"/>
        <v>16.2</v>
      </c>
      <c r="J140">
        <v>1.2749999999999999</v>
      </c>
      <c r="K140">
        <f t="shared" si="17"/>
        <v>68.849999999999994</v>
      </c>
    </row>
    <row r="141" spans="1:11" ht="30" x14ac:dyDescent="0.2">
      <c r="A141" s="3">
        <v>5855</v>
      </c>
      <c r="B141" s="3">
        <f>B140+1</f>
        <v>125</v>
      </c>
      <c r="C141" s="29" t="s">
        <v>392</v>
      </c>
      <c r="D141" s="30" t="s">
        <v>208</v>
      </c>
      <c r="E141" s="31">
        <v>54</v>
      </c>
      <c r="F141" s="78">
        <v>406.13</v>
      </c>
      <c r="G141" s="28">
        <f t="shared" ref="G141:G142" si="18">E141*F141</f>
        <v>21931.02</v>
      </c>
      <c r="H141"/>
      <c r="I141" s="61">
        <f t="shared" si="16"/>
        <v>16.2</v>
      </c>
      <c r="J141">
        <v>1.2749999999999999</v>
      </c>
      <c r="K141">
        <f t="shared" si="17"/>
        <v>68.849999999999994</v>
      </c>
    </row>
    <row r="142" spans="1:11" ht="30" x14ac:dyDescent="0.2">
      <c r="A142" s="3">
        <v>73467</v>
      </c>
      <c r="B142" s="3">
        <f>B141+1</f>
        <v>126</v>
      </c>
      <c r="C142" s="29" t="s">
        <v>393</v>
      </c>
      <c r="D142" s="30" t="s">
        <v>208</v>
      </c>
      <c r="E142" s="31">
        <v>54</v>
      </c>
      <c r="F142" s="78">
        <v>131.26</v>
      </c>
      <c r="G142" s="28">
        <f t="shared" si="18"/>
        <v>7088.0399999999991</v>
      </c>
      <c r="H142" s="1" t="s">
        <v>12</v>
      </c>
      <c r="I142" s="61">
        <f t="shared" si="16"/>
        <v>16.2</v>
      </c>
      <c r="J142">
        <v>1.2749999999999999</v>
      </c>
      <c r="K142">
        <f t="shared" si="17"/>
        <v>68.849999999999994</v>
      </c>
    </row>
    <row r="143" spans="1:11" ht="15.75" customHeight="1" x14ac:dyDescent="0.2">
      <c r="A143" s="85" t="s">
        <v>379</v>
      </c>
      <c r="B143" s="85"/>
      <c r="C143" s="85"/>
      <c r="D143" s="85"/>
      <c r="E143" s="85"/>
      <c r="F143" s="85"/>
      <c r="G143" s="49">
        <f>SUM(G140:G142)</f>
        <v>37705.5</v>
      </c>
      <c r="H143" s="11" t="s">
        <v>211</v>
      </c>
      <c r="I143" s="61">
        <f t="shared" si="16"/>
        <v>0</v>
      </c>
      <c r="J143">
        <v>1.2749999999999999</v>
      </c>
      <c r="K143">
        <f t="shared" si="17"/>
        <v>0</v>
      </c>
    </row>
    <row r="144" spans="1:11" ht="15.75" x14ac:dyDescent="0.2">
      <c r="A144" s="89" t="s">
        <v>389</v>
      </c>
      <c r="B144" s="89"/>
      <c r="C144" s="89"/>
      <c r="D144" s="89"/>
      <c r="E144" s="89"/>
      <c r="F144" s="89"/>
      <c r="G144" s="89"/>
      <c r="H144" s="1" t="s">
        <v>12</v>
      </c>
      <c r="I144" s="61">
        <f t="shared" si="16"/>
        <v>0</v>
      </c>
      <c r="J144">
        <v>1.2749999999999999</v>
      </c>
      <c r="K144">
        <f t="shared" si="17"/>
        <v>0</v>
      </c>
    </row>
    <row r="145" spans="1:11" ht="30" x14ac:dyDescent="0.2">
      <c r="A145" s="3" t="s">
        <v>213</v>
      </c>
      <c r="B145" s="3">
        <f>B142+1</f>
        <v>127</v>
      </c>
      <c r="C145" s="16" t="s">
        <v>214</v>
      </c>
      <c r="D145" s="3" t="s">
        <v>11</v>
      </c>
      <c r="E145" s="11">
        <v>21037.5</v>
      </c>
      <c r="F145" s="69">
        <v>1.38</v>
      </c>
      <c r="G145" s="28">
        <f t="shared" ref="G145" si="19">E145*F145</f>
        <v>29031.749999999996</v>
      </c>
      <c r="H145"/>
      <c r="I145" s="61">
        <f t="shared" si="16"/>
        <v>6311.25</v>
      </c>
      <c r="J145">
        <v>1.2749999999999999</v>
      </c>
      <c r="K145">
        <f t="shared" si="17"/>
        <v>26822.812499999996</v>
      </c>
    </row>
    <row r="146" spans="1:11" ht="15.75" customHeight="1" x14ac:dyDescent="0.2">
      <c r="A146" s="90" t="s">
        <v>379</v>
      </c>
      <c r="B146" s="90"/>
      <c r="C146" s="90"/>
      <c r="D146" s="90"/>
      <c r="E146" s="90"/>
      <c r="F146" s="90"/>
      <c r="G146" s="49">
        <f>SUM(G145:G145)</f>
        <v>29031.749999999996</v>
      </c>
      <c r="H146" s="52"/>
      <c r="I146" s="61">
        <f t="shared" si="16"/>
        <v>0</v>
      </c>
      <c r="J146">
        <v>1.2749999999999999</v>
      </c>
      <c r="K146">
        <f t="shared" si="17"/>
        <v>0</v>
      </c>
    </row>
    <row r="147" spans="1:11" ht="15.75" customHeight="1" x14ac:dyDescent="0.2">
      <c r="A147" s="88" t="s">
        <v>380</v>
      </c>
      <c r="B147" s="88"/>
      <c r="C147" s="88"/>
      <c r="D147" s="88"/>
      <c r="E147" s="88"/>
      <c r="F147" s="88"/>
      <c r="G147" s="88"/>
      <c r="H147" s="11" t="s">
        <v>232</v>
      </c>
      <c r="I147" s="61">
        <f t="shared" si="16"/>
        <v>0</v>
      </c>
      <c r="J147">
        <v>1.2749999999999999</v>
      </c>
      <c r="K147">
        <f t="shared" si="17"/>
        <v>0</v>
      </c>
    </row>
    <row r="148" spans="1:11" ht="60" x14ac:dyDescent="0.2">
      <c r="A148" s="3">
        <v>41595</v>
      </c>
      <c r="B148" s="3">
        <f>B145+1</f>
        <v>128</v>
      </c>
      <c r="C148" s="16" t="s">
        <v>233</v>
      </c>
      <c r="D148" s="3" t="s">
        <v>13</v>
      </c>
      <c r="E148" s="17">
        <v>344.25</v>
      </c>
      <c r="F148" s="68">
        <v>8.7799999999999994</v>
      </c>
      <c r="G148" s="28">
        <f t="shared" ref="G148:G159" si="20">E148*F148</f>
        <v>3022.5149999999999</v>
      </c>
      <c r="H148" s="11" t="s">
        <v>234</v>
      </c>
      <c r="I148" s="61">
        <f t="shared" si="16"/>
        <v>103.27499999999999</v>
      </c>
      <c r="J148">
        <v>1.2749999999999999</v>
      </c>
      <c r="K148">
        <f t="shared" si="17"/>
        <v>438.91874999999999</v>
      </c>
    </row>
    <row r="149" spans="1:11" ht="60" x14ac:dyDescent="0.2">
      <c r="A149" s="3">
        <v>72815</v>
      </c>
      <c r="B149" s="3">
        <f>B148+1</f>
        <v>129</v>
      </c>
      <c r="C149" s="16" t="s">
        <v>381</v>
      </c>
      <c r="D149" s="3" t="s">
        <v>11</v>
      </c>
      <c r="E149" s="17">
        <v>344.25</v>
      </c>
      <c r="F149" s="68">
        <v>45.82</v>
      </c>
      <c r="G149" s="28">
        <f t="shared" si="20"/>
        <v>15773.535</v>
      </c>
      <c r="H149" s="11" t="s">
        <v>235</v>
      </c>
      <c r="I149" s="61">
        <f t="shared" si="16"/>
        <v>103.27499999999999</v>
      </c>
      <c r="J149">
        <v>1.2749999999999999</v>
      </c>
      <c r="K149">
        <f t="shared" si="17"/>
        <v>438.91874999999999</v>
      </c>
    </row>
    <row r="150" spans="1:11" ht="60" x14ac:dyDescent="0.2">
      <c r="A150" s="3">
        <v>88487</v>
      </c>
      <c r="B150" s="3">
        <f t="shared" ref="B150:B159" si="21">B149+1</f>
        <v>130</v>
      </c>
      <c r="C150" s="16" t="s">
        <v>382</v>
      </c>
      <c r="D150" s="3" t="s">
        <v>11</v>
      </c>
      <c r="E150" s="17">
        <v>9179.9999999999982</v>
      </c>
      <c r="F150" s="68">
        <v>8.11</v>
      </c>
      <c r="G150" s="28">
        <f t="shared" si="20"/>
        <v>74449.799999999974</v>
      </c>
      <c r="H150" s="11" t="s">
        <v>236</v>
      </c>
      <c r="I150" s="61">
        <f t="shared" si="16"/>
        <v>2753.9999999999995</v>
      </c>
      <c r="J150">
        <v>1.2749999999999999</v>
      </c>
      <c r="K150">
        <f t="shared" si="17"/>
        <v>11704.499999999996</v>
      </c>
    </row>
    <row r="151" spans="1:11" ht="30" x14ac:dyDescent="0.2">
      <c r="A151" s="3">
        <v>88486</v>
      </c>
      <c r="B151" s="3">
        <f t="shared" si="21"/>
        <v>131</v>
      </c>
      <c r="C151" s="16" t="s">
        <v>383</v>
      </c>
      <c r="D151" s="3" t="s">
        <v>11</v>
      </c>
      <c r="E151" s="17">
        <v>2103.7499999999995</v>
      </c>
      <c r="F151" s="68">
        <v>8.9600000000000009</v>
      </c>
      <c r="G151" s="28">
        <f t="shared" si="20"/>
        <v>18849.599999999999</v>
      </c>
      <c r="H151"/>
      <c r="I151" s="61">
        <f t="shared" si="16"/>
        <v>631.12499999999989</v>
      </c>
      <c r="J151">
        <v>1.2749999999999999</v>
      </c>
      <c r="K151">
        <f t="shared" si="17"/>
        <v>2682.2812499999991</v>
      </c>
    </row>
    <row r="152" spans="1:11" ht="30" x14ac:dyDescent="0.2">
      <c r="A152" s="3" t="s">
        <v>239</v>
      </c>
      <c r="B152" s="3">
        <v>132</v>
      </c>
      <c r="C152" s="16" t="s">
        <v>240</v>
      </c>
      <c r="D152" s="3" t="s">
        <v>11</v>
      </c>
      <c r="E152" s="6">
        <v>688.5</v>
      </c>
      <c r="F152" s="69">
        <v>17.09</v>
      </c>
      <c r="G152" s="28">
        <f t="shared" si="20"/>
        <v>11766.465</v>
      </c>
      <c r="H152" s="1" t="s">
        <v>12</v>
      </c>
      <c r="I152" s="61">
        <f t="shared" si="16"/>
        <v>206.54999999999998</v>
      </c>
      <c r="J152">
        <v>1.2749999999999999</v>
      </c>
      <c r="K152">
        <f t="shared" si="17"/>
        <v>877.83749999999998</v>
      </c>
    </row>
    <row r="153" spans="1:11" ht="45" x14ac:dyDescent="0.2">
      <c r="A153" s="3" t="s">
        <v>241</v>
      </c>
      <c r="B153" s="3">
        <f t="shared" si="21"/>
        <v>133</v>
      </c>
      <c r="C153" s="16" t="s">
        <v>242</v>
      </c>
      <c r="D153" s="3" t="s">
        <v>11</v>
      </c>
      <c r="E153" s="6">
        <v>688.5</v>
      </c>
      <c r="F153" s="69">
        <v>19.95</v>
      </c>
      <c r="G153" s="28">
        <f t="shared" si="20"/>
        <v>13735.574999999999</v>
      </c>
      <c r="H153" s="1" t="s">
        <v>12</v>
      </c>
      <c r="I153" s="61">
        <f t="shared" si="16"/>
        <v>206.54999999999998</v>
      </c>
      <c r="J153">
        <v>1.2749999999999999</v>
      </c>
      <c r="K153">
        <f t="shared" si="17"/>
        <v>877.83749999999998</v>
      </c>
    </row>
    <row r="154" spans="1:11" ht="30" x14ac:dyDescent="0.2">
      <c r="A154" s="3">
        <v>6082</v>
      </c>
      <c r="B154" s="3">
        <f t="shared" si="21"/>
        <v>134</v>
      </c>
      <c r="C154" s="16" t="s">
        <v>243</v>
      </c>
      <c r="D154" s="3" t="s">
        <v>11</v>
      </c>
      <c r="E154" s="6">
        <v>688.5</v>
      </c>
      <c r="F154" s="69">
        <v>13.57</v>
      </c>
      <c r="G154" s="28">
        <f t="shared" si="20"/>
        <v>9342.9449999999997</v>
      </c>
      <c r="H154" s="1" t="s">
        <v>12</v>
      </c>
      <c r="I154" s="61">
        <f t="shared" si="16"/>
        <v>206.54999999999998</v>
      </c>
      <c r="J154">
        <v>1.2749999999999999</v>
      </c>
      <c r="K154">
        <f t="shared" si="17"/>
        <v>877.83749999999998</v>
      </c>
    </row>
    <row r="155" spans="1:11" ht="60" x14ac:dyDescent="0.2">
      <c r="A155" s="3">
        <v>88411</v>
      </c>
      <c r="B155" s="3">
        <f t="shared" si="21"/>
        <v>135</v>
      </c>
      <c r="C155" s="16" t="s">
        <v>384</v>
      </c>
      <c r="D155" s="3" t="s">
        <v>11</v>
      </c>
      <c r="E155" s="6">
        <v>1417.6769999999999</v>
      </c>
      <c r="F155" s="69">
        <v>1.75</v>
      </c>
      <c r="G155" s="28">
        <f t="shared" si="20"/>
        <v>2480.9347499999999</v>
      </c>
      <c r="H155" s="11" t="s">
        <v>246</v>
      </c>
      <c r="I155" s="61">
        <f t="shared" si="16"/>
        <v>425.30309999999997</v>
      </c>
      <c r="J155">
        <v>1.2749999999999999</v>
      </c>
      <c r="K155">
        <f t="shared" si="17"/>
        <v>1807.5381749999997</v>
      </c>
    </row>
    <row r="156" spans="1:11" ht="60" x14ac:dyDescent="0.2">
      <c r="A156" s="3">
        <v>88415</v>
      </c>
      <c r="B156" s="3">
        <f t="shared" si="21"/>
        <v>136</v>
      </c>
      <c r="C156" s="16" t="s">
        <v>385</v>
      </c>
      <c r="D156" s="3" t="s">
        <v>11</v>
      </c>
      <c r="E156" s="6">
        <v>1415.25</v>
      </c>
      <c r="F156" s="69">
        <v>1.9</v>
      </c>
      <c r="G156" s="28">
        <f t="shared" si="20"/>
        <v>2688.9749999999999</v>
      </c>
      <c r="H156" s="11" t="s">
        <v>247</v>
      </c>
      <c r="I156" s="61">
        <f t="shared" si="16"/>
        <v>424.57499999999999</v>
      </c>
      <c r="J156">
        <v>1.2749999999999999</v>
      </c>
      <c r="K156">
        <f t="shared" si="17"/>
        <v>1804.4437499999999</v>
      </c>
    </row>
    <row r="157" spans="1:11" ht="60" x14ac:dyDescent="0.2">
      <c r="A157" s="3">
        <v>88416</v>
      </c>
      <c r="B157" s="3">
        <f t="shared" si="21"/>
        <v>137</v>
      </c>
      <c r="C157" s="16" t="s">
        <v>386</v>
      </c>
      <c r="D157" s="3" t="s">
        <v>11</v>
      </c>
      <c r="E157" s="6">
        <v>213.9</v>
      </c>
      <c r="F157" s="69">
        <v>14.14</v>
      </c>
      <c r="G157" s="28">
        <f t="shared" si="20"/>
        <v>3024.5460000000003</v>
      </c>
      <c r="H157" s="11" t="s">
        <v>248</v>
      </c>
      <c r="I157" s="61">
        <f t="shared" si="16"/>
        <v>64.17</v>
      </c>
      <c r="J157">
        <v>1.2749999999999999</v>
      </c>
      <c r="K157">
        <f t="shared" si="17"/>
        <v>272.72249999999997</v>
      </c>
    </row>
    <row r="158" spans="1:11" ht="45" x14ac:dyDescent="0.2">
      <c r="A158" s="3">
        <v>88423</v>
      </c>
      <c r="B158" s="3">
        <f t="shared" si="21"/>
        <v>138</v>
      </c>
      <c r="C158" s="16" t="s">
        <v>387</v>
      </c>
      <c r="D158" s="3" t="s">
        <v>11</v>
      </c>
      <c r="E158" s="6">
        <v>214.2</v>
      </c>
      <c r="F158" s="69">
        <v>14.64</v>
      </c>
      <c r="G158" s="28">
        <f t="shared" si="20"/>
        <v>3135.8879999999999</v>
      </c>
      <c r="H158" s="11">
        <v>22.51</v>
      </c>
      <c r="I158" s="61">
        <f t="shared" si="16"/>
        <v>64.259999999999991</v>
      </c>
      <c r="J158">
        <v>1.2749999999999999</v>
      </c>
      <c r="K158">
        <f t="shared" si="17"/>
        <v>273.10499999999996</v>
      </c>
    </row>
    <row r="159" spans="1:11" ht="30" x14ac:dyDescent="0.2">
      <c r="A159" s="20" t="s">
        <v>249</v>
      </c>
      <c r="B159" s="3">
        <f t="shared" si="21"/>
        <v>139</v>
      </c>
      <c r="C159" s="16" t="s">
        <v>388</v>
      </c>
      <c r="D159" s="3" t="s">
        <v>11</v>
      </c>
      <c r="E159" s="6">
        <v>13.387499999999999</v>
      </c>
      <c r="F159" s="79">
        <v>201.48</v>
      </c>
      <c r="G159" s="28">
        <f t="shared" si="20"/>
        <v>2697.3134999999997</v>
      </c>
      <c r="H159" s="11"/>
      <c r="I159" s="61">
        <f t="shared" si="16"/>
        <v>4.0162499999999994</v>
      </c>
      <c r="J159">
        <v>1.2749999999999999</v>
      </c>
      <c r="K159">
        <f t="shared" si="17"/>
        <v>17.069062499999998</v>
      </c>
    </row>
    <row r="160" spans="1:11" ht="15.75" customHeight="1" x14ac:dyDescent="0.2">
      <c r="A160" s="85" t="s">
        <v>379</v>
      </c>
      <c r="B160" s="85"/>
      <c r="C160" s="85"/>
      <c r="D160" s="85"/>
      <c r="E160" s="85"/>
      <c r="F160" s="85"/>
      <c r="G160" s="49">
        <f>SUM(G148:G159)</f>
        <v>160968.09224999999</v>
      </c>
      <c r="H160" s="11">
        <v>8.52</v>
      </c>
      <c r="I160" s="61">
        <f t="shared" si="16"/>
        <v>0</v>
      </c>
      <c r="J160">
        <v>1.2749999999999999</v>
      </c>
      <c r="K160">
        <f t="shared" si="17"/>
        <v>0</v>
      </c>
    </row>
    <row r="161" spans="1:11" ht="15.75" customHeight="1" x14ac:dyDescent="0.2">
      <c r="A161" s="88" t="s">
        <v>378</v>
      </c>
      <c r="B161" s="88"/>
      <c r="C161" s="88"/>
      <c r="D161" s="88"/>
      <c r="E161" s="88"/>
      <c r="F161" s="88"/>
      <c r="G161" s="88"/>
      <c r="H161" s="11" t="s">
        <v>251</v>
      </c>
      <c r="I161" s="61">
        <f t="shared" si="16"/>
        <v>0</v>
      </c>
      <c r="J161">
        <v>1.2749999999999999</v>
      </c>
      <c r="K161">
        <f t="shared" si="17"/>
        <v>0</v>
      </c>
    </row>
    <row r="162" spans="1:11" ht="60" x14ac:dyDescent="0.2">
      <c r="A162" s="3">
        <v>87879</v>
      </c>
      <c r="B162" s="3">
        <f>B159+1</f>
        <v>140</v>
      </c>
      <c r="C162" s="16" t="s">
        <v>252</v>
      </c>
      <c r="D162" s="3" t="s">
        <v>11</v>
      </c>
      <c r="E162" s="24">
        <v>1721.328</v>
      </c>
      <c r="F162" s="77">
        <v>2.69</v>
      </c>
      <c r="G162" s="28">
        <f t="shared" ref="G162:G170" si="22">E162*F162</f>
        <v>4630.3723199999995</v>
      </c>
      <c r="H162" s="33" t="s">
        <v>12</v>
      </c>
      <c r="I162" s="61">
        <f t="shared" si="16"/>
        <v>516.39839999999992</v>
      </c>
      <c r="J162">
        <v>1.2749999999999999</v>
      </c>
      <c r="K162">
        <f t="shared" si="17"/>
        <v>2194.6931999999997</v>
      </c>
    </row>
    <row r="163" spans="1:11" ht="60" x14ac:dyDescent="0.2">
      <c r="A163" s="3">
        <v>87264</v>
      </c>
      <c r="B163" s="3">
        <f>B162+1</f>
        <v>141</v>
      </c>
      <c r="C163" s="16" t="s">
        <v>253</v>
      </c>
      <c r="D163" s="3" t="s">
        <v>11</v>
      </c>
      <c r="E163" s="24">
        <v>105.1875</v>
      </c>
      <c r="F163" s="77">
        <v>54.96</v>
      </c>
      <c r="G163" s="28">
        <f t="shared" si="22"/>
        <v>5781.1050000000005</v>
      </c>
      <c r="H163" s="1" t="s">
        <v>12</v>
      </c>
      <c r="I163" s="61">
        <f t="shared" si="16"/>
        <v>31.556249999999999</v>
      </c>
      <c r="J163">
        <v>1.2749999999999999</v>
      </c>
      <c r="K163">
        <f t="shared" si="17"/>
        <v>134.11406249999999</v>
      </c>
    </row>
    <row r="164" spans="1:11" ht="60" x14ac:dyDescent="0.2">
      <c r="A164" s="3">
        <v>87265</v>
      </c>
      <c r="B164" s="3">
        <f t="shared" ref="B164:B170" si="23">B163+1</f>
        <v>142</v>
      </c>
      <c r="C164" s="16" t="s">
        <v>254</v>
      </c>
      <c r="D164" s="3" t="s">
        <v>11</v>
      </c>
      <c r="E164" s="24">
        <v>105.1875</v>
      </c>
      <c r="F164" s="77">
        <v>48.97</v>
      </c>
      <c r="G164" s="28">
        <f t="shared" si="22"/>
        <v>5151.0318749999997</v>
      </c>
      <c r="H164"/>
      <c r="I164" s="61">
        <f t="shared" si="16"/>
        <v>31.556249999999999</v>
      </c>
      <c r="J164">
        <v>1.2749999999999999</v>
      </c>
      <c r="K164">
        <f t="shared" si="17"/>
        <v>134.11406249999999</v>
      </c>
    </row>
    <row r="165" spans="1:11" ht="45" x14ac:dyDescent="0.2">
      <c r="A165" s="3">
        <v>87246</v>
      </c>
      <c r="B165" s="3">
        <f t="shared" si="23"/>
        <v>143</v>
      </c>
      <c r="C165" s="16" t="s">
        <v>255</v>
      </c>
      <c r="D165" s="3" t="s">
        <v>11</v>
      </c>
      <c r="E165" s="24">
        <v>105.1875</v>
      </c>
      <c r="F165" s="77">
        <v>53.58</v>
      </c>
      <c r="G165" s="28">
        <f t="shared" si="22"/>
        <v>5635.94625</v>
      </c>
      <c r="H165"/>
      <c r="I165" s="61">
        <f t="shared" si="16"/>
        <v>31.556249999999999</v>
      </c>
      <c r="J165">
        <v>1.2749999999999999</v>
      </c>
      <c r="K165">
        <f t="shared" si="17"/>
        <v>134.11406249999999</v>
      </c>
    </row>
    <row r="166" spans="1:11" ht="45" x14ac:dyDescent="0.2">
      <c r="A166" s="3">
        <v>87247</v>
      </c>
      <c r="B166" s="3">
        <f t="shared" si="23"/>
        <v>144</v>
      </c>
      <c r="C166" s="16" t="s">
        <v>256</v>
      </c>
      <c r="D166" s="3" t="s">
        <v>11</v>
      </c>
      <c r="E166" s="24">
        <v>133.87499999999997</v>
      </c>
      <c r="F166" s="77">
        <v>48.05</v>
      </c>
      <c r="G166" s="28">
        <f t="shared" si="22"/>
        <v>6432.6937499999985</v>
      </c>
      <c r="H166"/>
      <c r="I166" s="61">
        <f t="shared" si="16"/>
        <v>40.162499999999987</v>
      </c>
      <c r="J166">
        <v>1.2749999999999999</v>
      </c>
      <c r="K166">
        <f t="shared" si="17"/>
        <v>170.69062499999995</v>
      </c>
    </row>
    <row r="167" spans="1:11" ht="45" x14ac:dyDescent="0.2">
      <c r="A167" s="3">
        <v>87248</v>
      </c>
      <c r="B167" s="3">
        <f t="shared" si="23"/>
        <v>145</v>
      </c>
      <c r="C167" s="16" t="s">
        <v>257</v>
      </c>
      <c r="D167" s="3" t="s">
        <v>11</v>
      </c>
      <c r="E167" s="24">
        <v>133.87499999999997</v>
      </c>
      <c r="F167" s="77">
        <v>43.67</v>
      </c>
      <c r="G167" s="28">
        <f t="shared" si="22"/>
        <v>5846.3212499999991</v>
      </c>
      <c r="H167" s="1" t="s">
        <v>12</v>
      </c>
      <c r="I167" s="61">
        <f t="shared" si="16"/>
        <v>40.162499999999987</v>
      </c>
      <c r="J167">
        <v>1.2749999999999999</v>
      </c>
      <c r="K167">
        <f t="shared" si="17"/>
        <v>170.69062499999995</v>
      </c>
    </row>
    <row r="168" spans="1:11" ht="30" x14ac:dyDescent="0.2">
      <c r="A168" s="3" t="s">
        <v>262</v>
      </c>
      <c r="B168" s="3">
        <f t="shared" si="23"/>
        <v>146</v>
      </c>
      <c r="C168" s="16" t="s">
        <v>263</v>
      </c>
      <c r="D168" s="3" t="s">
        <v>11</v>
      </c>
      <c r="E168" s="23">
        <v>19.124999999999996</v>
      </c>
      <c r="F168" s="73">
        <v>161.86000000000001</v>
      </c>
      <c r="G168" s="28">
        <f t="shared" si="22"/>
        <v>3095.5724999999998</v>
      </c>
      <c r="H168" s="1" t="s">
        <v>12</v>
      </c>
      <c r="I168" s="61">
        <f t="shared" si="16"/>
        <v>5.7374999999999989</v>
      </c>
      <c r="J168">
        <v>1.2749999999999999</v>
      </c>
      <c r="K168">
        <f t="shared" si="17"/>
        <v>24.384374999999995</v>
      </c>
    </row>
    <row r="169" spans="1:11" ht="30" x14ac:dyDescent="0.2">
      <c r="A169" s="3">
        <v>72137</v>
      </c>
      <c r="B169" s="3">
        <f t="shared" si="23"/>
        <v>147</v>
      </c>
      <c r="C169" s="16" t="s">
        <v>265</v>
      </c>
      <c r="D169" s="3" t="s">
        <v>11</v>
      </c>
      <c r="E169" s="23">
        <v>103.27499999999999</v>
      </c>
      <c r="F169" s="73">
        <v>86.34</v>
      </c>
      <c r="G169" s="28">
        <f t="shared" si="22"/>
        <v>8916.7634999999991</v>
      </c>
      <c r="H169" s="24">
        <v>54.95</v>
      </c>
      <c r="I169" s="61">
        <f t="shared" si="16"/>
        <v>30.982499999999995</v>
      </c>
      <c r="J169">
        <v>1.2749999999999999</v>
      </c>
      <c r="K169">
        <f t="shared" si="17"/>
        <v>131.67562499999997</v>
      </c>
    </row>
    <row r="170" spans="1:11" ht="30" x14ac:dyDescent="0.2">
      <c r="A170" s="3">
        <v>84191</v>
      </c>
      <c r="B170" s="3">
        <f t="shared" si="23"/>
        <v>148</v>
      </c>
      <c r="C170" s="16" t="s">
        <v>267</v>
      </c>
      <c r="D170" s="3" t="s">
        <v>77</v>
      </c>
      <c r="E170" s="23">
        <v>98.051999999999992</v>
      </c>
      <c r="F170" s="73">
        <v>93.92</v>
      </c>
      <c r="G170" s="28">
        <f t="shared" si="22"/>
        <v>9209.0438400000003</v>
      </c>
      <c r="I170" s="61">
        <f t="shared" si="16"/>
        <v>29.415599999999998</v>
      </c>
      <c r="J170">
        <v>1.2749999999999999</v>
      </c>
      <c r="K170">
        <f t="shared" si="17"/>
        <v>125.01629999999999</v>
      </c>
    </row>
    <row r="171" spans="1:11" ht="15.75" customHeight="1" x14ac:dyDescent="0.2">
      <c r="A171" s="85" t="s">
        <v>379</v>
      </c>
      <c r="B171" s="85"/>
      <c r="C171" s="85"/>
      <c r="D171" s="85"/>
      <c r="E171" s="85"/>
      <c r="F171" s="85"/>
      <c r="G171" s="49">
        <f>SUM(G162:G170)</f>
        <v>54698.850285</v>
      </c>
      <c r="H171" s="11" t="s">
        <v>269</v>
      </c>
      <c r="I171" s="61">
        <f t="shared" si="16"/>
        <v>0</v>
      </c>
      <c r="J171">
        <v>1.2749999999999999</v>
      </c>
      <c r="K171">
        <f t="shared" si="17"/>
        <v>0</v>
      </c>
    </row>
    <row r="172" spans="1:11" ht="15.75" x14ac:dyDescent="0.2">
      <c r="A172" s="86" t="s">
        <v>377</v>
      </c>
      <c r="B172" s="86"/>
      <c r="C172" s="86"/>
      <c r="D172" s="86"/>
      <c r="E172" s="86"/>
      <c r="F172" s="86"/>
      <c r="G172" s="86"/>
      <c r="H172" s="11"/>
      <c r="I172" s="61">
        <f t="shared" si="16"/>
        <v>0</v>
      </c>
      <c r="J172">
        <v>1.2749999999999999</v>
      </c>
      <c r="K172">
        <f t="shared" si="17"/>
        <v>0</v>
      </c>
    </row>
    <row r="173" spans="1:11" ht="75" x14ac:dyDescent="0.2">
      <c r="A173" s="3" t="s">
        <v>285</v>
      </c>
      <c r="B173" s="3">
        <f>B170+1</f>
        <v>149</v>
      </c>
      <c r="C173" s="16" t="s">
        <v>286</v>
      </c>
      <c r="D173" s="3" t="s">
        <v>13</v>
      </c>
      <c r="E173" s="24">
        <v>720</v>
      </c>
      <c r="F173" s="77">
        <v>24.88</v>
      </c>
      <c r="G173" s="28">
        <f t="shared" ref="G173:G174" si="24">E173*F173</f>
        <v>17913.599999999999</v>
      </c>
      <c r="H173" s="11"/>
      <c r="I173" s="61">
        <f t="shared" si="16"/>
        <v>216</v>
      </c>
      <c r="J173">
        <v>1.2749999999999999</v>
      </c>
      <c r="K173">
        <f t="shared" si="17"/>
        <v>917.99999999999989</v>
      </c>
    </row>
    <row r="174" spans="1:11" ht="45" x14ac:dyDescent="0.2">
      <c r="A174" s="3" t="s">
        <v>287</v>
      </c>
      <c r="B174" s="3">
        <f>B173+1</f>
        <v>150</v>
      </c>
      <c r="C174" s="16" t="s">
        <v>288</v>
      </c>
      <c r="D174" s="3" t="s">
        <v>13</v>
      </c>
      <c r="E174" s="24">
        <v>300</v>
      </c>
      <c r="F174" s="73">
        <v>46.37</v>
      </c>
      <c r="G174" s="28">
        <f t="shared" si="24"/>
        <v>13911</v>
      </c>
      <c r="H174" s="11"/>
      <c r="I174" s="61">
        <f t="shared" si="16"/>
        <v>90</v>
      </c>
      <c r="J174">
        <v>1.2749999999999999</v>
      </c>
      <c r="K174">
        <f t="shared" si="17"/>
        <v>382.5</v>
      </c>
    </row>
    <row r="175" spans="1:11" ht="15.75" customHeight="1" x14ac:dyDescent="0.2">
      <c r="A175" s="87" t="s">
        <v>379</v>
      </c>
      <c r="B175" s="87"/>
      <c r="C175" s="87"/>
      <c r="D175" s="87"/>
      <c r="E175" s="87"/>
      <c r="F175" s="87"/>
      <c r="G175" s="50">
        <f>SUM(G173:G174)</f>
        <v>31824.6</v>
      </c>
      <c r="H175" s="11"/>
      <c r="I175" s="61"/>
      <c r="J175">
        <v>1.2749999999999999</v>
      </c>
    </row>
    <row r="176" spans="1:11" ht="21.75" customHeight="1" x14ac:dyDescent="0.25">
      <c r="A176" s="84" t="s">
        <v>289</v>
      </c>
      <c r="B176" s="84"/>
      <c r="C176" s="84"/>
      <c r="D176" s="84"/>
      <c r="E176" s="84"/>
      <c r="F176" s="84"/>
      <c r="G176" s="37">
        <f>G17+G42+G50+G121+G138+G143+G146+G160+G171+G175</f>
        <v>756000.00276000006</v>
      </c>
      <c r="H176" s="24">
        <v>404.63</v>
      </c>
      <c r="I176" s="61"/>
      <c r="J176" s="65">
        <f>G176*1.275</f>
        <v>963900.00351900002</v>
      </c>
      <c r="K176" s="65"/>
    </row>
    <row r="177" spans="6:10" ht="30.75" customHeight="1" x14ac:dyDescent="0.2">
      <c r="G177" s="60"/>
      <c r="H177" s="36"/>
      <c r="J177">
        <v>1.2580047400000001</v>
      </c>
    </row>
    <row r="178" spans="6:10" ht="30" customHeight="1" x14ac:dyDescent="0.25">
      <c r="G178" s="62"/>
      <c r="H178" s="12"/>
    </row>
    <row r="179" spans="6:10" ht="15.75" customHeight="1" x14ac:dyDescent="0.2">
      <c r="H179"/>
    </row>
    <row r="180" spans="6:10" x14ac:dyDescent="0.2">
      <c r="F180" s="81"/>
    </row>
    <row r="181" spans="6:10" x14ac:dyDescent="0.2">
      <c r="G181" s="48"/>
    </row>
    <row r="182" spans="6:10" x14ac:dyDescent="0.2">
      <c r="H182"/>
    </row>
    <row r="183" spans="6:10" x14ac:dyDescent="0.2">
      <c r="F183" s="82"/>
      <c r="G183" s="83"/>
      <c r="H183" s="38" t="e">
        <f>#REF!+G171+#REF!</f>
        <v>#REF!</v>
      </c>
    </row>
  </sheetData>
  <mergeCells count="27">
    <mergeCell ref="A172:G172"/>
    <mergeCell ref="A175:F175"/>
    <mergeCell ref="A176:F176"/>
    <mergeCell ref="A144:G144"/>
    <mergeCell ref="A146:F146"/>
    <mergeCell ref="A147:G147"/>
    <mergeCell ref="A160:F160"/>
    <mergeCell ref="A161:G161"/>
    <mergeCell ref="A171:F171"/>
    <mergeCell ref="A121:F121"/>
    <mergeCell ref="H121:H126"/>
    <mergeCell ref="A122:G122"/>
    <mergeCell ref="A138:F138"/>
    <mergeCell ref="A139:G139"/>
    <mergeCell ref="A143:F143"/>
    <mergeCell ref="A17:F17"/>
    <mergeCell ref="A18:G18"/>
    <mergeCell ref="A42:F42"/>
    <mergeCell ref="A43:G43"/>
    <mergeCell ref="A50:F50"/>
    <mergeCell ref="A51:G51"/>
    <mergeCell ref="A1:G1"/>
    <mergeCell ref="A2:G2"/>
    <mergeCell ref="A3:G3"/>
    <mergeCell ref="A4:G4"/>
    <mergeCell ref="A6:G6"/>
    <mergeCell ref="L6:L7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3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588C-A5DE-4CA6-969F-C69E6672FF78}">
  <sheetPr>
    <tabColor rgb="FFFFFFFF"/>
  </sheetPr>
  <dimension ref="A1:LJ183"/>
  <sheetViews>
    <sheetView view="pageBreakPreview" zoomScaleNormal="70" zoomScaleSheetLayoutView="100" zoomScalePageLayoutView="80" workbookViewId="0">
      <selection activeCell="C5" sqref="C5"/>
    </sheetView>
  </sheetViews>
  <sheetFormatPr defaultRowHeight="12.75" x14ac:dyDescent="0.2"/>
  <cols>
    <col min="1" max="1" width="16.28515625" customWidth="1"/>
    <col min="2" max="2" width="8.7109375" customWidth="1"/>
    <col min="3" max="3" width="79.85546875" customWidth="1"/>
    <col min="4" max="4" width="8.7109375" customWidth="1"/>
    <col min="5" max="5" width="13" customWidth="1"/>
    <col min="6" max="6" width="15.42578125" style="80" customWidth="1"/>
    <col min="7" max="7" width="20" customWidth="1"/>
    <col min="8" max="8" width="0" style="1" hidden="1" customWidth="1"/>
    <col min="9" max="9" width="17" hidden="1" customWidth="1"/>
    <col min="10" max="10" width="14.5703125" hidden="1" customWidth="1"/>
    <col min="11" max="11" width="13.5703125" hidden="1" customWidth="1"/>
    <col min="12" max="12" width="26.7109375" customWidth="1"/>
  </cols>
  <sheetData>
    <row r="1" spans="1:322" ht="15.75" customHeight="1" x14ac:dyDescent="0.25">
      <c r="A1" s="95" t="s">
        <v>0</v>
      </c>
      <c r="B1" s="95"/>
      <c r="C1" s="95"/>
      <c r="D1" s="95"/>
      <c r="E1" s="95"/>
      <c r="F1" s="95"/>
      <c r="G1" s="95"/>
      <c r="H1"/>
    </row>
    <row r="2" spans="1:322" ht="15.75" customHeight="1" x14ac:dyDescent="0.25">
      <c r="A2" s="95" t="s">
        <v>418</v>
      </c>
      <c r="B2" s="95"/>
      <c r="C2" s="95"/>
      <c r="D2" s="95"/>
      <c r="E2" s="95"/>
      <c r="F2" s="95"/>
      <c r="G2" s="95"/>
      <c r="H2"/>
    </row>
    <row r="3" spans="1:322" ht="15.75" x14ac:dyDescent="0.2">
      <c r="A3" s="96" t="s">
        <v>2</v>
      </c>
      <c r="B3" s="96"/>
      <c r="C3" s="96"/>
      <c r="D3" s="96"/>
      <c r="E3" s="96"/>
      <c r="F3" s="96"/>
      <c r="G3" s="96"/>
      <c r="H3"/>
    </row>
    <row r="4" spans="1:322" ht="15.75" customHeight="1" x14ac:dyDescent="0.25">
      <c r="A4" s="95" t="s">
        <v>418</v>
      </c>
      <c r="B4" s="95"/>
      <c r="C4" s="95"/>
      <c r="D4" s="95"/>
      <c r="E4" s="95"/>
      <c r="F4" s="95"/>
      <c r="G4" s="95"/>
      <c r="H4"/>
    </row>
    <row r="5" spans="1:322" ht="32.25" customHeight="1" thickBot="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66" t="s">
        <v>9</v>
      </c>
      <c r="G5" s="2" t="s">
        <v>10</v>
      </c>
      <c r="H5"/>
    </row>
    <row r="6" spans="1:322" ht="15.75" customHeight="1" x14ac:dyDescent="0.2">
      <c r="A6" s="88" t="s">
        <v>395</v>
      </c>
      <c r="B6" s="88"/>
      <c r="C6" s="88"/>
      <c r="D6" s="88"/>
      <c r="E6" s="88"/>
      <c r="F6" s="88"/>
      <c r="G6" s="88"/>
      <c r="H6"/>
      <c r="L6" s="93" t="s">
        <v>413</v>
      </c>
    </row>
    <row r="7" spans="1:322" ht="30.75" thickBot="1" x14ac:dyDescent="0.25">
      <c r="A7" s="3">
        <v>94218</v>
      </c>
      <c r="B7" s="3">
        <v>1</v>
      </c>
      <c r="C7" s="4" t="s">
        <v>397</v>
      </c>
      <c r="D7" s="5" t="s">
        <v>11</v>
      </c>
      <c r="E7" s="6">
        <v>137.69999999999999</v>
      </c>
      <c r="F7" s="67">
        <v>86.03</v>
      </c>
      <c r="G7" s="7">
        <f t="shared" ref="G7:G16" si="0">E7*F7</f>
        <v>11846.330999999998</v>
      </c>
      <c r="H7" s="1" t="s">
        <v>12</v>
      </c>
      <c r="I7" s="61">
        <f>E7*0.3</f>
        <v>41.309999999999995</v>
      </c>
      <c r="J7">
        <v>1.2749999999999999</v>
      </c>
      <c r="K7">
        <f>J7*E7</f>
        <v>175.56749999999997</v>
      </c>
      <c r="L7" s="94"/>
    </row>
    <row r="8" spans="1:322" ht="60.75" thickBot="1" x14ac:dyDescent="0.25">
      <c r="A8" s="3">
        <v>94219</v>
      </c>
      <c r="B8" s="3">
        <f>B7+1</f>
        <v>2</v>
      </c>
      <c r="C8" s="4" t="s">
        <v>398</v>
      </c>
      <c r="D8" s="5" t="s">
        <v>13</v>
      </c>
      <c r="E8" s="6">
        <v>206.54999999999998</v>
      </c>
      <c r="F8" s="67">
        <v>18.52</v>
      </c>
      <c r="G8" s="7">
        <f t="shared" si="0"/>
        <v>3825.3059999999996</v>
      </c>
      <c r="H8" s="1" t="s">
        <v>12</v>
      </c>
      <c r="I8" s="61">
        <f t="shared" ref="I8:I71" si="1">E8*0.3</f>
        <v>61.964999999999989</v>
      </c>
      <c r="J8">
        <v>1.2749999999999999</v>
      </c>
      <c r="K8">
        <f t="shared" ref="K8:K71" si="2">J8*E8</f>
        <v>263.35124999999994</v>
      </c>
      <c r="L8" s="53" t="s">
        <v>401</v>
      </c>
    </row>
    <row r="9" spans="1:322" s="10" customFormat="1" ht="30.75" thickBot="1" x14ac:dyDescent="0.25">
      <c r="A9" s="3">
        <v>72105</v>
      </c>
      <c r="B9" s="3">
        <f t="shared" ref="B9:B16" si="3">B8+1</f>
        <v>3</v>
      </c>
      <c r="C9" s="4" t="s">
        <v>14</v>
      </c>
      <c r="D9" s="5" t="s">
        <v>13</v>
      </c>
      <c r="E9" s="6">
        <v>206.54999999999998</v>
      </c>
      <c r="F9" s="67">
        <v>37.32</v>
      </c>
      <c r="G9" s="7">
        <f t="shared" si="0"/>
        <v>7708.445999999999</v>
      </c>
      <c r="H9" s="8" t="s">
        <v>12</v>
      </c>
      <c r="I9" s="61">
        <f t="shared" si="1"/>
        <v>61.964999999999989</v>
      </c>
      <c r="J9">
        <v>1.2749999999999999</v>
      </c>
      <c r="K9">
        <f t="shared" si="2"/>
        <v>263.35124999999994</v>
      </c>
      <c r="L9" s="54" t="s">
        <v>402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</row>
    <row r="10" spans="1:322" s="10" customFormat="1" ht="30.75" thickBot="1" x14ac:dyDescent="0.25">
      <c r="A10" s="3">
        <v>94231</v>
      </c>
      <c r="B10" s="3">
        <f t="shared" si="3"/>
        <v>4</v>
      </c>
      <c r="C10" s="4" t="s">
        <v>399</v>
      </c>
      <c r="D10" s="5" t="s">
        <v>13</v>
      </c>
      <c r="E10" s="6">
        <v>66.937499999999986</v>
      </c>
      <c r="F10" s="67">
        <v>24.42</v>
      </c>
      <c r="G10" s="7">
        <f t="shared" si="0"/>
        <v>1634.6137499999998</v>
      </c>
      <c r="H10" s="8" t="s">
        <v>12</v>
      </c>
      <c r="I10" s="61">
        <f t="shared" si="1"/>
        <v>20.081249999999994</v>
      </c>
      <c r="J10">
        <v>1.2749999999999999</v>
      </c>
      <c r="K10">
        <f t="shared" si="2"/>
        <v>85.345312499999977</v>
      </c>
      <c r="L10" s="54" t="s">
        <v>412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</row>
    <row r="11" spans="1:322" s="10" customFormat="1" ht="45" x14ac:dyDescent="0.2">
      <c r="A11" s="3">
        <v>87881</v>
      </c>
      <c r="B11" s="3">
        <f t="shared" si="3"/>
        <v>5</v>
      </c>
      <c r="C11" s="4" t="s">
        <v>15</v>
      </c>
      <c r="D11" s="5" t="s">
        <v>11</v>
      </c>
      <c r="E11" s="6">
        <v>137.69999999999999</v>
      </c>
      <c r="F11" s="67">
        <v>2.95</v>
      </c>
      <c r="G11" s="7">
        <f t="shared" si="0"/>
        <v>406.21499999999997</v>
      </c>
      <c r="H11" s="8" t="s">
        <v>12</v>
      </c>
      <c r="I11" s="61">
        <f t="shared" si="1"/>
        <v>41.309999999999995</v>
      </c>
      <c r="J11">
        <v>1.2749999999999999</v>
      </c>
      <c r="K11">
        <f t="shared" si="2"/>
        <v>175.56749999999997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</row>
    <row r="12" spans="1:322" ht="45" x14ac:dyDescent="0.2">
      <c r="A12" s="3" t="s">
        <v>16</v>
      </c>
      <c r="B12" s="3">
        <f t="shared" si="3"/>
        <v>6</v>
      </c>
      <c r="C12" s="4" t="s">
        <v>17</v>
      </c>
      <c r="D12" s="5" t="s">
        <v>11</v>
      </c>
      <c r="E12" s="6">
        <v>68.849999999999994</v>
      </c>
      <c r="F12" s="67">
        <v>54.49</v>
      </c>
      <c r="G12" s="7">
        <f t="shared" si="0"/>
        <v>3751.6364999999996</v>
      </c>
      <c r="H12" s="8" t="s">
        <v>12</v>
      </c>
      <c r="I12" s="61">
        <f t="shared" si="1"/>
        <v>20.654999999999998</v>
      </c>
      <c r="J12">
        <v>1.2749999999999999</v>
      </c>
      <c r="K12">
        <f t="shared" si="2"/>
        <v>87.783749999999984</v>
      </c>
    </row>
    <row r="13" spans="1:322" ht="30" x14ac:dyDescent="0.2">
      <c r="A13" s="3">
        <v>72201</v>
      </c>
      <c r="B13" s="3">
        <f t="shared" si="3"/>
        <v>7</v>
      </c>
      <c r="C13" s="4" t="s">
        <v>18</v>
      </c>
      <c r="D13" s="5" t="s">
        <v>11</v>
      </c>
      <c r="E13" s="6">
        <v>137.69999999999999</v>
      </c>
      <c r="F13" s="67">
        <v>8.75</v>
      </c>
      <c r="G13" s="7">
        <f t="shared" si="0"/>
        <v>1204.875</v>
      </c>
      <c r="H13" s="8" t="s">
        <v>12</v>
      </c>
      <c r="I13" s="61">
        <f t="shared" si="1"/>
        <v>41.309999999999995</v>
      </c>
      <c r="J13">
        <v>1.2749999999999999</v>
      </c>
      <c r="K13">
        <f t="shared" si="2"/>
        <v>175.56749999999997</v>
      </c>
    </row>
    <row r="14" spans="1:322" ht="30" x14ac:dyDescent="0.2">
      <c r="A14" s="3">
        <v>55960</v>
      </c>
      <c r="B14" s="3">
        <f t="shared" si="3"/>
        <v>8</v>
      </c>
      <c r="C14" s="4" t="s">
        <v>19</v>
      </c>
      <c r="D14" s="5" t="s">
        <v>11</v>
      </c>
      <c r="E14" s="6">
        <v>206.54999999999998</v>
      </c>
      <c r="F14" s="67">
        <v>4.46</v>
      </c>
      <c r="G14" s="7">
        <f t="shared" si="0"/>
        <v>921.21299999999997</v>
      </c>
      <c r="H14" s="8" t="s">
        <v>12</v>
      </c>
      <c r="I14" s="61">
        <f t="shared" si="1"/>
        <v>61.964999999999989</v>
      </c>
      <c r="J14">
        <v>1.2749999999999999</v>
      </c>
      <c r="K14">
        <f t="shared" si="2"/>
        <v>263.35124999999994</v>
      </c>
    </row>
    <row r="15" spans="1:322" ht="60" x14ac:dyDescent="0.2">
      <c r="A15" s="3">
        <v>94230</v>
      </c>
      <c r="B15" s="3">
        <f t="shared" si="3"/>
        <v>9</v>
      </c>
      <c r="C15" s="4" t="s">
        <v>20</v>
      </c>
      <c r="D15" s="5" t="s">
        <v>13</v>
      </c>
      <c r="E15" s="6">
        <v>34.424999999999997</v>
      </c>
      <c r="F15" s="67">
        <v>68.87</v>
      </c>
      <c r="G15" s="7">
        <f t="shared" si="0"/>
        <v>2370.8497499999999</v>
      </c>
      <c r="H15" s="11" t="s">
        <v>21</v>
      </c>
      <c r="I15" s="61">
        <f t="shared" si="1"/>
        <v>10.327499999999999</v>
      </c>
      <c r="J15">
        <v>1.2749999999999999</v>
      </c>
      <c r="K15">
        <f t="shared" si="2"/>
        <v>43.891874999999992</v>
      </c>
    </row>
    <row r="16" spans="1:322" ht="60" x14ac:dyDescent="0.2">
      <c r="A16" s="3">
        <v>72089</v>
      </c>
      <c r="B16" s="3">
        <f t="shared" si="3"/>
        <v>10</v>
      </c>
      <c r="C16" s="4" t="s">
        <v>400</v>
      </c>
      <c r="D16" s="5" t="s">
        <v>11</v>
      </c>
      <c r="E16" s="6">
        <v>382.5</v>
      </c>
      <c r="F16" s="67">
        <v>10.86</v>
      </c>
      <c r="G16" s="7">
        <f t="shared" si="0"/>
        <v>4153.95</v>
      </c>
      <c r="H16" s="11" t="s">
        <v>22</v>
      </c>
      <c r="I16" s="61">
        <f t="shared" si="1"/>
        <v>114.75</v>
      </c>
      <c r="J16">
        <v>1.2749999999999999</v>
      </c>
      <c r="K16">
        <f t="shared" si="2"/>
        <v>487.68749999999994</v>
      </c>
    </row>
    <row r="17" spans="1:11" ht="15.75" customHeight="1" x14ac:dyDescent="0.2">
      <c r="A17" s="87" t="s">
        <v>379</v>
      </c>
      <c r="B17" s="87"/>
      <c r="C17" s="87"/>
      <c r="D17" s="87"/>
      <c r="E17" s="87"/>
      <c r="F17" s="87"/>
      <c r="G17" s="50">
        <f>SUM(G7:G16)</f>
        <v>37823.435999999994</v>
      </c>
      <c r="I17" s="61">
        <f t="shared" si="1"/>
        <v>0</v>
      </c>
      <c r="J17">
        <v>1.2749999999999999</v>
      </c>
      <c r="K17">
        <f t="shared" si="2"/>
        <v>0</v>
      </c>
    </row>
    <row r="18" spans="1:11" ht="15.75" x14ac:dyDescent="0.2">
      <c r="A18" s="88" t="s">
        <v>396</v>
      </c>
      <c r="B18" s="88"/>
      <c r="C18" s="88"/>
      <c r="D18" s="88"/>
      <c r="E18" s="88"/>
      <c r="F18" s="88"/>
      <c r="G18" s="88"/>
      <c r="H18"/>
      <c r="I18" s="61">
        <f t="shared" si="1"/>
        <v>0</v>
      </c>
      <c r="J18">
        <v>1.2749999999999999</v>
      </c>
      <c r="K18">
        <f t="shared" si="2"/>
        <v>0</v>
      </c>
    </row>
    <row r="19" spans="1:11" ht="15" x14ac:dyDescent="0.2">
      <c r="A19" s="3">
        <v>84862</v>
      </c>
      <c r="B19" s="3">
        <f>B16+1</f>
        <v>11</v>
      </c>
      <c r="C19" s="4" t="s">
        <v>24</v>
      </c>
      <c r="D19" s="5" t="s">
        <v>13</v>
      </c>
      <c r="E19" s="6">
        <v>34.424999999999997</v>
      </c>
      <c r="F19" s="67">
        <v>192.05</v>
      </c>
      <c r="G19" s="7">
        <f t="shared" ref="G19:G41" si="4">E19*F19</f>
        <v>6611.32125</v>
      </c>
      <c r="H19" s="1" t="s">
        <v>12</v>
      </c>
      <c r="I19" s="61">
        <f t="shared" si="1"/>
        <v>10.327499999999999</v>
      </c>
      <c r="J19">
        <v>1.2749999999999999</v>
      </c>
      <c r="K19">
        <f t="shared" si="2"/>
        <v>43.891874999999992</v>
      </c>
    </row>
    <row r="20" spans="1:11" ht="30" x14ac:dyDescent="0.2">
      <c r="A20" s="3">
        <v>73665</v>
      </c>
      <c r="B20" s="3">
        <f t="shared" ref="B20:B41" si="5">B19+1</f>
        <v>12</v>
      </c>
      <c r="C20" s="4" t="s">
        <v>25</v>
      </c>
      <c r="D20" s="5" t="s">
        <v>11</v>
      </c>
      <c r="E20" s="6">
        <v>19.124999999999996</v>
      </c>
      <c r="F20" s="67">
        <v>53.23</v>
      </c>
      <c r="G20" s="7">
        <f t="shared" si="4"/>
        <v>1018.0237499999997</v>
      </c>
      <c r="H20" s="1" t="s">
        <v>12</v>
      </c>
      <c r="I20" s="61">
        <f t="shared" si="1"/>
        <v>5.7374999999999989</v>
      </c>
      <c r="J20">
        <v>1.2749999999999999</v>
      </c>
      <c r="K20">
        <f t="shared" si="2"/>
        <v>24.384374999999995</v>
      </c>
    </row>
    <row r="21" spans="1:11" ht="15" x14ac:dyDescent="0.2">
      <c r="A21" s="3" t="s">
        <v>26</v>
      </c>
      <c r="B21" s="3">
        <f t="shared" si="5"/>
        <v>13</v>
      </c>
      <c r="C21" s="4" t="s">
        <v>27</v>
      </c>
      <c r="D21" s="5" t="s">
        <v>13</v>
      </c>
      <c r="E21" s="6">
        <v>34.424999999999997</v>
      </c>
      <c r="F21" s="67">
        <v>102.64</v>
      </c>
      <c r="G21" s="7">
        <f t="shared" si="4"/>
        <v>3533.3819999999996</v>
      </c>
      <c r="H21" s="1" t="s">
        <v>12</v>
      </c>
      <c r="I21" s="61">
        <f t="shared" si="1"/>
        <v>10.327499999999999</v>
      </c>
      <c r="J21">
        <v>1.2749999999999999</v>
      </c>
      <c r="K21">
        <f t="shared" si="2"/>
        <v>43.891874999999992</v>
      </c>
    </row>
    <row r="22" spans="1:11" ht="30" x14ac:dyDescent="0.2">
      <c r="A22" s="3" t="s">
        <v>28</v>
      </c>
      <c r="B22" s="3">
        <f t="shared" si="5"/>
        <v>14</v>
      </c>
      <c r="C22" s="4" t="s">
        <v>29</v>
      </c>
      <c r="D22" s="5" t="s">
        <v>13</v>
      </c>
      <c r="E22" s="6">
        <v>34.424999999999997</v>
      </c>
      <c r="F22" s="67">
        <v>27.44</v>
      </c>
      <c r="G22" s="7">
        <f t="shared" si="4"/>
        <v>944.62199999999996</v>
      </c>
      <c r="H22" s="1" t="s">
        <v>12</v>
      </c>
      <c r="I22" s="61">
        <f t="shared" si="1"/>
        <v>10.327499999999999</v>
      </c>
      <c r="J22">
        <v>1.2749999999999999</v>
      </c>
      <c r="K22">
        <f t="shared" si="2"/>
        <v>43.891874999999992</v>
      </c>
    </row>
    <row r="23" spans="1:11" ht="15" x14ac:dyDescent="0.2">
      <c r="A23" s="3">
        <v>72117</v>
      </c>
      <c r="B23" s="3">
        <f t="shared" si="5"/>
        <v>15</v>
      </c>
      <c r="C23" s="4" t="s">
        <v>30</v>
      </c>
      <c r="D23" s="5" t="s">
        <v>11</v>
      </c>
      <c r="E23" s="6">
        <v>68.849999999999994</v>
      </c>
      <c r="F23" s="67">
        <v>144.47</v>
      </c>
      <c r="G23" s="7">
        <f t="shared" si="4"/>
        <v>9946.7594999999983</v>
      </c>
      <c r="H23" s="1" t="s">
        <v>12</v>
      </c>
      <c r="I23" s="61">
        <f t="shared" si="1"/>
        <v>20.654999999999998</v>
      </c>
      <c r="J23">
        <v>1.2749999999999999</v>
      </c>
      <c r="K23">
        <f t="shared" si="2"/>
        <v>87.783749999999984</v>
      </c>
    </row>
    <row r="24" spans="1:11" ht="30" x14ac:dyDescent="0.2">
      <c r="A24" s="3">
        <v>72118</v>
      </c>
      <c r="B24" s="3">
        <f t="shared" si="5"/>
        <v>16</v>
      </c>
      <c r="C24" s="16" t="s">
        <v>31</v>
      </c>
      <c r="D24" s="3" t="s">
        <v>11</v>
      </c>
      <c r="E24" s="17">
        <v>68.849999999999994</v>
      </c>
      <c r="F24" s="68">
        <v>213.62</v>
      </c>
      <c r="G24" s="7">
        <f t="shared" si="4"/>
        <v>14707.736999999999</v>
      </c>
      <c r="H24" s="1" t="s">
        <v>12</v>
      </c>
      <c r="I24" s="61">
        <f t="shared" si="1"/>
        <v>20.654999999999998</v>
      </c>
      <c r="J24">
        <v>1.2749999999999999</v>
      </c>
      <c r="K24">
        <f t="shared" si="2"/>
        <v>87.783749999999984</v>
      </c>
    </row>
    <row r="25" spans="1:11" ht="30" x14ac:dyDescent="0.2">
      <c r="A25" s="3">
        <v>72119</v>
      </c>
      <c r="B25" s="3">
        <f t="shared" si="5"/>
        <v>17</v>
      </c>
      <c r="C25" s="16" t="s">
        <v>32</v>
      </c>
      <c r="D25" s="3" t="s">
        <v>11</v>
      </c>
      <c r="E25" s="17">
        <v>28.6875</v>
      </c>
      <c r="F25" s="68">
        <v>271.2</v>
      </c>
      <c r="G25" s="7">
        <f t="shared" si="4"/>
        <v>7780.0499999999993</v>
      </c>
      <c r="H25" s="1" t="s">
        <v>12</v>
      </c>
      <c r="I25" s="61">
        <f t="shared" si="1"/>
        <v>8.6062499999999993</v>
      </c>
      <c r="J25">
        <v>1.2749999999999999</v>
      </c>
      <c r="K25">
        <f t="shared" si="2"/>
        <v>36.576562499999994</v>
      </c>
    </row>
    <row r="26" spans="1:11" ht="30" x14ac:dyDescent="0.2">
      <c r="A26" s="3">
        <v>72120</v>
      </c>
      <c r="B26" s="3">
        <f t="shared" si="5"/>
        <v>18</v>
      </c>
      <c r="C26" s="16" t="s">
        <v>33</v>
      </c>
      <c r="D26" s="3" t="s">
        <v>11</v>
      </c>
      <c r="E26" s="6">
        <v>17.212499999999999</v>
      </c>
      <c r="F26" s="69">
        <v>344.6</v>
      </c>
      <c r="G26" s="7">
        <f t="shared" si="4"/>
        <v>5931.4274999999998</v>
      </c>
      <c r="H26" s="1" t="s">
        <v>12</v>
      </c>
      <c r="I26" s="61">
        <f t="shared" si="1"/>
        <v>5.1637499999999994</v>
      </c>
      <c r="J26">
        <v>1.2749999999999999</v>
      </c>
      <c r="K26">
        <f t="shared" si="2"/>
        <v>21.945937499999996</v>
      </c>
    </row>
    <row r="27" spans="1:11" ht="30" x14ac:dyDescent="0.2">
      <c r="A27" s="3" t="s">
        <v>34</v>
      </c>
      <c r="B27" s="3">
        <f t="shared" si="5"/>
        <v>19</v>
      </c>
      <c r="C27" s="4" t="s">
        <v>35</v>
      </c>
      <c r="D27" s="5" t="s">
        <v>11</v>
      </c>
      <c r="E27" s="6">
        <v>34.424999999999997</v>
      </c>
      <c r="F27" s="67">
        <v>446.28</v>
      </c>
      <c r="G27" s="7">
        <f t="shared" si="4"/>
        <v>15363.188999999998</v>
      </c>
      <c r="H27" s="1" t="s">
        <v>12</v>
      </c>
      <c r="I27" s="61">
        <f t="shared" si="1"/>
        <v>10.327499999999999</v>
      </c>
      <c r="J27">
        <v>1.2749999999999999</v>
      </c>
      <c r="K27">
        <f t="shared" si="2"/>
        <v>43.891874999999992</v>
      </c>
    </row>
    <row r="28" spans="1:11" ht="30" x14ac:dyDescent="0.2">
      <c r="A28" s="3" t="s">
        <v>404</v>
      </c>
      <c r="B28" s="3">
        <f t="shared" si="5"/>
        <v>20</v>
      </c>
      <c r="C28" s="4" t="s">
        <v>403</v>
      </c>
      <c r="D28" s="5" t="s">
        <v>36</v>
      </c>
      <c r="E28" s="6">
        <v>133.87499999999997</v>
      </c>
      <c r="F28" s="67">
        <v>26.58</v>
      </c>
      <c r="G28" s="7">
        <f t="shared" si="4"/>
        <v>3558.3974999999991</v>
      </c>
      <c r="H28" s="1" t="s">
        <v>12</v>
      </c>
      <c r="I28" s="61">
        <f t="shared" si="1"/>
        <v>40.162499999999987</v>
      </c>
      <c r="J28">
        <v>1.2749999999999999</v>
      </c>
      <c r="K28">
        <f t="shared" si="2"/>
        <v>170.69062499999995</v>
      </c>
    </row>
    <row r="29" spans="1:11" ht="60" x14ac:dyDescent="0.2">
      <c r="A29" s="3" t="s">
        <v>39</v>
      </c>
      <c r="B29" s="3">
        <f t="shared" si="5"/>
        <v>21</v>
      </c>
      <c r="C29" s="4" t="s">
        <v>40</v>
      </c>
      <c r="D29" s="5" t="s">
        <v>11</v>
      </c>
      <c r="E29" s="6">
        <v>19.124999999999996</v>
      </c>
      <c r="F29" s="67">
        <v>109.37</v>
      </c>
      <c r="G29" s="7">
        <f t="shared" si="4"/>
        <v>2091.7012499999996</v>
      </c>
      <c r="H29" s="1" t="s">
        <v>12</v>
      </c>
      <c r="I29" s="61">
        <f t="shared" si="1"/>
        <v>5.7374999999999989</v>
      </c>
      <c r="J29">
        <v>1.2749999999999999</v>
      </c>
      <c r="K29">
        <f t="shared" si="2"/>
        <v>24.384374999999995</v>
      </c>
    </row>
    <row r="30" spans="1:11" ht="45" x14ac:dyDescent="0.2">
      <c r="A30" s="3" t="s">
        <v>405</v>
      </c>
      <c r="B30" s="3">
        <f t="shared" si="5"/>
        <v>22</v>
      </c>
      <c r="C30" s="4" t="s">
        <v>407</v>
      </c>
      <c r="D30" s="5" t="s">
        <v>36</v>
      </c>
      <c r="E30" s="6">
        <v>7.5</v>
      </c>
      <c r="F30" s="69">
        <f>326.58+213.17</f>
        <v>539.75</v>
      </c>
      <c r="G30" s="7">
        <f t="shared" si="4"/>
        <v>4048.125</v>
      </c>
      <c r="H30" s="1">
        <v>394.96</v>
      </c>
      <c r="I30" s="61">
        <f t="shared" si="1"/>
        <v>2.25</v>
      </c>
      <c r="J30">
        <v>1.2749999999999999</v>
      </c>
      <c r="K30">
        <f t="shared" si="2"/>
        <v>9.5625</v>
      </c>
    </row>
    <row r="31" spans="1:11" ht="45" x14ac:dyDescent="0.2">
      <c r="A31" s="3" t="s">
        <v>406</v>
      </c>
      <c r="B31" s="3">
        <f t="shared" si="5"/>
        <v>23</v>
      </c>
      <c r="C31" s="4" t="s">
        <v>408</v>
      </c>
      <c r="D31" s="5" t="s">
        <v>36</v>
      </c>
      <c r="E31" s="6">
        <v>3</v>
      </c>
      <c r="F31" s="69">
        <f>353.84+223.19</f>
        <v>577.03</v>
      </c>
      <c r="G31" s="7">
        <f t="shared" si="4"/>
        <v>1731.09</v>
      </c>
      <c r="H31" s="1">
        <v>398.15</v>
      </c>
      <c r="I31" s="61">
        <f t="shared" si="1"/>
        <v>0.89999999999999991</v>
      </c>
      <c r="J31">
        <v>1.2749999999999999</v>
      </c>
      <c r="K31">
        <f t="shared" si="2"/>
        <v>3.8249999999999997</v>
      </c>
    </row>
    <row r="32" spans="1:11" ht="45" x14ac:dyDescent="0.2">
      <c r="A32" s="3" t="s">
        <v>409</v>
      </c>
      <c r="B32" s="3">
        <f t="shared" si="5"/>
        <v>24</v>
      </c>
      <c r="C32" s="4" t="s">
        <v>46</v>
      </c>
      <c r="D32" s="5" t="s">
        <v>36</v>
      </c>
      <c r="E32" s="6">
        <v>7.5</v>
      </c>
      <c r="F32" s="69">
        <f>348.78+233.23</f>
        <v>582.01</v>
      </c>
      <c r="G32" s="7">
        <f t="shared" si="4"/>
        <v>4365.0749999999998</v>
      </c>
      <c r="H32" s="1">
        <v>401.72</v>
      </c>
      <c r="I32" s="61">
        <f t="shared" si="1"/>
        <v>2.25</v>
      </c>
      <c r="J32">
        <v>1.2749999999999999</v>
      </c>
      <c r="K32">
        <f t="shared" si="2"/>
        <v>9.5625</v>
      </c>
    </row>
    <row r="33" spans="1:11" ht="45" x14ac:dyDescent="0.2">
      <c r="A33" s="3" t="s">
        <v>410</v>
      </c>
      <c r="B33" s="3">
        <f t="shared" si="5"/>
        <v>25</v>
      </c>
      <c r="C33" s="4" t="s">
        <v>48</v>
      </c>
      <c r="D33" s="5" t="s">
        <v>36</v>
      </c>
      <c r="E33" s="6">
        <v>3.5999999999999996</v>
      </c>
      <c r="F33" s="69">
        <f>365.66+243.23</f>
        <v>608.89</v>
      </c>
      <c r="G33" s="7">
        <f t="shared" si="4"/>
        <v>2192.0039999999999</v>
      </c>
      <c r="H33" s="1">
        <v>425.27</v>
      </c>
      <c r="I33" s="61">
        <f t="shared" si="1"/>
        <v>1.0799999999999998</v>
      </c>
      <c r="J33">
        <v>1.2749999999999999</v>
      </c>
      <c r="K33">
        <f t="shared" si="2"/>
        <v>4.589999999999999</v>
      </c>
    </row>
    <row r="34" spans="1:11" ht="30" x14ac:dyDescent="0.2">
      <c r="A34" s="3">
        <v>91341</v>
      </c>
      <c r="B34" s="3">
        <f t="shared" si="5"/>
        <v>26</v>
      </c>
      <c r="C34" s="4" t="s">
        <v>53</v>
      </c>
      <c r="D34" s="5" t="s">
        <v>11</v>
      </c>
      <c r="E34" s="6">
        <v>3.0599999999999996</v>
      </c>
      <c r="F34" s="69">
        <v>396.86</v>
      </c>
      <c r="G34" s="7">
        <f t="shared" si="4"/>
        <v>1214.3915999999999</v>
      </c>
      <c r="H34" s="1">
        <v>582.79999999999995</v>
      </c>
      <c r="I34" s="61">
        <f t="shared" si="1"/>
        <v>0.91799999999999982</v>
      </c>
      <c r="J34">
        <v>1.2749999999999999</v>
      </c>
      <c r="K34">
        <f t="shared" si="2"/>
        <v>3.9014999999999991</v>
      </c>
    </row>
    <row r="35" spans="1:11" ht="30" x14ac:dyDescent="0.2">
      <c r="A35" s="3">
        <v>91306</v>
      </c>
      <c r="B35" s="3">
        <f t="shared" si="5"/>
        <v>27</v>
      </c>
      <c r="C35" s="4" t="s">
        <v>411</v>
      </c>
      <c r="D35" s="5" t="s">
        <v>36</v>
      </c>
      <c r="E35" s="6">
        <v>3.3</v>
      </c>
      <c r="F35" s="69">
        <v>70.38</v>
      </c>
      <c r="G35" s="7">
        <f t="shared" si="4"/>
        <v>232.25399999999996</v>
      </c>
      <c r="H35" s="11">
        <v>192.83</v>
      </c>
      <c r="I35" s="61">
        <f t="shared" si="1"/>
        <v>0.98999999999999988</v>
      </c>
      <c r="J35">
        <v>1.2749999999999999</v>
      </c>
      <c r="K35">
        <f t="shared" si="2"/>
        <v>4.2074999999999996</v>
      </c>
    </row>
    <row r="36" spans="1:11" ht="45" x14ac:dyDescent="0.2">
      <c r="A36" s="3" t="s">
        <v>61</v>
      </c>
      <c r="B36" s="3">
        <f t="shared" si="5"/>
        <v>28</v>
      </c>
      <c r="C36" s="4" t="s">
        <v>62</v>
      </c>
      <c r="D36" s="5" t="s">
        <v>11</v>
      </c>
      <c r="E36" s="6">
        <v>5.7374999999999998</v>
      </c>
      <c r="F36" s="69">
        <v>252.92</v>
      </c>
      <c r="G36" s="7">
        <f t="shared" si="4"/>
        <v>1451.1284999999998</v>
      </c>
      <c r="H36" s="11">
        <v>237.86</v>
      </c>
      <c r="I36" s="61">
        <f t="shared" si="1"/>
        <v>1.7212499999999999</v>
      </c>
      <c r="J36">
        <v>1.2749999999999999</v>
      </c>
      <c r="K36">
        <f t="shared" si="2"/>
        <v>7.3153124999999992</v>
      </c>
    </row>
    <row r="37" spans="1:11" ht="60" x14ac:dyDescent="0.2">
      <c r="A37" s="3">
        <v>84885</v>
      </c>
      <c r="B37" s="3">
        <f t="shared" si="5"/>
        <v>29</v>
      </c>
      <c r="C37" s="4" t="s">
        <v>64</v>
      </c>
      <c r="D37" s="5" t="s">
        <v>36</v>
      </c>
      <c r="E37" s="6">
        <v>6</v>
      </c>
      <c r="F37" s="67">
        <v>539.37</v>
      </c>
      <c r="G37" s="7">
        <f t="shared" si="4"/>
        <v>3236.2200000000003</v>
      </c>
      <c r="H37" s="1" t="s">
        <v>12</v>
      </c>
      <c r="I37" s="61">
        <f t="shared" si="1"/>
        <v>1.7999999999999998</v>
      </c>
      <c r="J37">
        <v>1.2749999999999999</v>
      </c>
      <c r="K37">
        <f t="shared" si="2"/>
        <v>7.6499999999999995</v>
      </c>
    </row>
    <row r="38" spans="1:11" ht="60" x14ac:dyDescent="0.2">
      <c r="A38" s="3">
        <v>94579</v>
      </c>
      <c r="B38" s="3">
        <f t="shared" si="5"/>
        <v>30</v>
      </c>
      <c r="C38" s="4" t="s">
        <v>70</v>
      </c>
      <c r="D38" s="5" t="s">
        <v>11</v>
      </c>
      <c r="E38" s="6">
        <v>5.7374999999999998</v>
      </c>
      <c r="F38" s="67">
        <v>318.63</v>
      </c>
      <c r="G38" s="7">
        <f t="shared" si="4"/>
        <v>1828.139625</v>
      </c>
      <c r="H38" s="11" t="s">
        <v>71</v>
      </c>
      <c r="I38" s="61">
        <f t="shared" si="1"/>
        <v>1.7212499999999999</v>
      </c>
      <c r="J38">
        <v>1.2749999999999999</v>
      </c>
      <c r="K38">
        <f t="shared" si="2"/>
        <v>7.3153124999999992</v>
      </c>
    </row>
    <row r="39" spans="1:11" ht="30" x14ac:dyDescent="0.2">
      <c r="A39" s="20" t="s">
        <v>72</v>
      </c>
      <c r="B39" s="3">
        <f t="shared" si="5"/>
        <v>31</v>
      </c>
      <c r="C39" s="21" t="s">
        <v>73</v>
      </c>
      <c r="D39" s="3" t="s">
        <v>11</v>
      </c>
      <c r="E39" s="6">
        <v>15.299999999999999</v>
      </c>
      <c r="F39" s="70">
        <v>237.77</v>
      </c>
      <c r="G39" s="7">
        <f t="shared" si="4"/>
        <v>3637.8809999999999</v>
      </c>
      <c r="H39" s="19"/>
      <c r="I39" s="61">
        <f t="shared" si="1"/>
        <v>4.59</v>
      </c>
      <c r="J39">
        <v>1.2749999999999999</v>
      </c>
      <c r="K39">
        <f t="shared" si="2"/>
        <v>19.507499999999997</v>
      </c>
    </row>
    <row r="40" spans="1:11" ht="15" x14ac:dyDescent="0.2">
      <c r="A40" s="20">
        <v>97645</v>
      </c>
      <c r="B40" s="3">
        <f t="shared" si="5"/>
        <v>32</v>
      </c>
      <c r="C40" s="21" t="s">
        <v>74</v>
      </c>
      <c r="D40" s="3" t="s">
        <v>11</v>
      </c>
      <c r="E40" s="6">
        <v>344.25</v>
      </c>
      <c r="F40" s="70">
        <v>16.489999999999998</v>
      </c>
      <c r="G40" s="7">
        <f t="shared" si="4"/>
        <v>5676.6824999999999</v>
      </c>
      <c r="H40" s="19"/>
      <c r="I40" s="61">
        <f t="shared" si="1"/>
        <v>103.27499999999999</v>
      </c>
      <c r="J40">
        <v>1.2749999999999999</v>
      </c>
      <c r="K40">
        <f t="shared" si="2"/>
        <v>438.91874999999999</v>
      </c>
    </row>
    <row r="41" spans="1:11" ht="30" x14ac:dyDescent="0.2">
      <c r="A41" s="13">
        <v>85005</v>
      </c>
      <c r="B41" s="3">
        <f t="shared" si="5"/>
        <v>33</v>
      </c>
      <c r="C41" s="21" t="s">
        <v>75</v>
      </c>
      <c r="D41" s="3" t="s">
        <v>11</v>
      </c>
      <c r="E41" s="6">
        <v>11.475</v>
      </c>
      <c r="F41" s="71">
        <v>390.61</v>
      </c>
      <c r="G41" s="7">
        <f t="shared" si="4"/>
        <v>4482.2497499999999</v>
      </c>
      <c r="H41" s="19"/>
      <c r="I41" s="61">
        <f t="shared" si="1"/>
        <v>3.4424999999999999</v>
      </c>
      <c r="J41">
        <v>1.2749999999999999</v>
      </c>
      <c r="K41">
        <f t="shared" si="2"/>
        <v>14.630624999999998</v>
      </c>
    </row>
    <row r="42" spans="1:11" ht="15.75" customHeight="1" x14ac:dyDescent="0.2">
      <c r="A42" s="85" t="s">
        <v>379</v>
      </c>
      <c r="B42" s="85"/>
      <c r="C42" s="85"/>
      <c r="D42" s="85"/>
      <c r="E42" s="85"/>
      <c r="F42" s="85"/>
      <c r="G42" s="51">
        <f>SUM(G19:G41)</f>
        <v>105581.85172499997</v>
      </c>
      <c r="H42"/>
      <c r="I42" s="61">
        <f t="shared" si="1"/>
        <v>0</v>
      </c>
      <c r="J42">
        <v>1.2749999999999999</v>
      </c>
      <c r="K42">
        <f t="shared" si="2"/>
        <v>0</v>
      </c>
    </row>
    <row r="43" spans="1:11" ht="15.75" x14ac:dyDescent="0.2">
      <c r="A43" s="88" t="s">
        <v>76</v>
      </c>
      <c r="B43" s="88"/>
      <c r="C43" s="88"/>
      <c r="D43" s="88"/>
      <c r="E43" s="88"/>
      <c r="F43" s="88"/>
      <c r="G43" s="88"/>
      <c r="H43"/>
      <c r="I43" s="61">
        <f t="shared" si="1"/>
        <v>0</v>
      </c>
      <c r="J43">
        <v>1.2749999999999999</v>
      </c>
      <c r="K43">
        <f t="shared" si="2"/>
        <v>0</v>
      </c>
    </row>
    <row r="44" spans="1:11" ht="30" x14ac:dyDescent="0.2">
      <c r="A44" s="3" t="s">
        <v>80</v>
      </c>
      <c r="B44" s="3">
        <f>B41+1</f>
        <v>34</v>
      </c>
      <c r="C44" s="4" t="s">
        <v>81</v>
      </c>
      <c r="D44" s="5" t="s">
        <v>11</v>
      </c>
      <c r="E44" s="24">
        <v>15.299999999999999</v>
      </c>
      <c r="F44" s="72">
        <v>108.36</v>
      </c>
      <c r="G44" s="7">
        <f t="shared" ref="G44:G49" si="6">E44*F44</f>
        <v>1657.9079999999999</v>
      </c>
      <c r="H44" s="1" t="s">
        <v>12</v>
      </c>
      <c r="I44" s="61">
        <f t="shared" si="1"/>
        <v>4.59</v>
      </c>
      <c r="J44">
        <v>1.2749999999999999</v>
      </c>
      <c r="K44">
        <f t="shared" si="2"/>
        <v>19.507499999999997</v>
      </c>
    </row>
    <row r="45" spans="1:11" ht="15" x14ac:dyDescent="0.2">
      <c r="A45" s="3" t="s">
        <v>82</v>
      </c>
      <c r="B45" s="3">
        <f t="shared" ref="B45:B49" si="7">B44+1</f>
        <v>35</v>
      </c>
      <c r="C45" s="4" t="s">
        <v>83</v>
      </c>
      <c r="D45" s="5" t="s">
        <v>77</v>
      </c>
      <c r="E45" s="24">
        <v>34.424999999999997</v>
      </c>
      <c r="F45" s="72">
        <v>432.74</v>
      </c>
      <c r="G45" s="7">
        <f t="shared" si="6"/>
        <v>14897.074499999999</v>
      </c>
      <c r="H45" s="1" t="s">
        <v>12</v>
      </c>
      <c r="I45" s="61">
        <f t="shared" si="1"/>
        <v>10.327499999999999</v>
      </c>
      <c r="J45">
        <v>1.2749999999999999</v>
      </c>
      <c r="K45">
        <f t="shared" si="2"/>
        <v>43.891874999999992</v>
      </c>
    </row>
    <row r="46" spans="1:11" ht="60" x14ac:dyDescent="0.2">
      <c r="A46" s="3">
        <v>87456</v>
      </c>
      <c r="B46" s="3">
        <f t="shared" si="7"/>
        <v>36</v>
      </c>
      <c r="C46" s="4" t="s">
        <v>84</v>
      </c>
      <c r="D46" s="5" t="s">
        <v>11</v>
      </c>
      <c r="E46" s="24">
        <v>133.87499999999997</v>
      </c>
      <c r="F46" s="72">
        <v>54.59</v>
      </c>
      <c r="G46" s="7">
        <f t="shared" si="6"/>
        <v>7308.236249999999</v>
      </c>
      <c r="H46" s="1" t="s">
        <v>12</v>
      </c>
      <c r="I46" s="61">
        <f t="shared" si="1"/>
        <v>40.162499999999987</v>
      </c>
      <c r="J46">
        <v>1.2749999999999999</v>
      </c>
      <c r="K46">
        <f t="shared" si="2"/>
        <v>170.69062499999995</v>
      </c>
    </row>
    <row r="47" spans="1:11" ht="30" x14ac:dyDescent="0.2">
      <c r="A47" s="3">
        <v>86889</v>
      </c>
      <c r="B47" s="3">
        <f t="shared" si="7"/>
        <v>37</v>
      </c>
      <c r="C47" s="4" t="s">
        <v>85</v>
      </c>
      <c r="D47" s="5" t="s">
        <v>86</v>
      </c>
      <c r="E47" s="6">
        <v>19.124999999999996</v>
      </c>
      <c r="F47" s="67">
        <v>556.37</v>
      </c>
      <c r="G47" s="7">
        <f t="shared" si="6"/>
        <v>10640.576249999998</v>
      </c>
      <c r="H47" s="1" t="s">
        <v>12</v>
      </c>
      <c r="I47" s="61">
        <f t="shared" si="1"/>
        <v>5.7374999999999989</v>
      </c>
      <c r="J47">
        <v>1.2749999999999999</v>
      </c>
      <c r="K47">
        <f t="shared" si="2"/>
        <v>24.384374999999995</v>
      </c>
    </row>
    <row r="48" spans="1:11" ht="30" x14ac:dyDescent="0.2">
      <c r="A48" s="3">
        <v>86895</v>
      </c>
      <c r="B48" s="3">
        <f t="shared" si="7"/>
        <v>38</v>
      </c>
      <c r="C48" s="4" t="s">
        <v>87</v>
      </c>
      <c r="D48" s="5" t="s">
        <v>11</v>
      </c>
      <c r="E48" s="6">
        <v>19.124999999999996</v>
      </c>
      <c r="F48" s="67">
        <v>273.61</v>
      </c>
      <c r="G48" s="7">
        <f t="shared" si="6"/>
        <v>5232.7912499999993</v>
      </c>
      <c r="H48" s="1" t="s">
        <v>12</v>
      </c>
      <c r="I48" s="61">
        <f t="shared" si="1"/>
        <v>5.7374999999999989</v>
      </c>
      <c r="J48">
        <v>1.2749999999999999</v>
      </c>
      <c r="K48">
        <f t="shared" si="2"/>
        <v>24.384374999999995</v>
      </c>
    </row>
    <row r="49" spans="1:11" ht="30" x14ac:dyDescent="0.2">
      <c r="A49" s="3">
        <v>86957</v>
      </c>
      <c r="B49" s="3">
        <f t="shared" si="7"/>
        <v>39</v>
      </c>
      <c r="C49" s="4" t="s">
        <v>88</v>
      </c>
      <c r="D49" s="5" t="s">
        <v>36</v>
      </c>
      <c r="E49" s="6">
        <v>150</v>
      </c>
      <c r="F49" s="67">
        <v>18.440000000000001</v>
      </c>
      <c r="G49" s="7">
        <f t="shared" si="6"/>
        <v>2766</v>
      </c>
      <c r="H49" s="1" t="s">
        <v>12</v>
      </c>
      <c r="I49" s="61">
        <f t="shared" si="1"/>
        <v>45</v>
      </c>
      <c r="J49">
        <v>1.2749999999999999</v>
      </c>
      <c r="K49">
        <f t="shared" si="2"/>
        <v>191.25</v>
      </c>
    </row>
    <row r="50" spans="1:11" ht="15.75" customHeight="1" x14ac:dyDescent="0.2">
      <c r="A50" s="92" t="s">
        <v>89</v>
      </c>
      <c r="B50" s="92"/>
      <c r="C50" s="92"/>
      <c r="D50" s="92"/>
      <c r="E50" s="92"/>
      <c r="F50" s="92"/>
      <c r="G50" s="15">
        <f>SUM(G44:G49)</f>
        <v>42502.58625</v>
      </c>
      <c r="H50"/>
      <c r="I50" s="61">
        <f t="shared" si="1"/>
        <v>0</v>
      </c>
      <c r="J50">
        <v>1.2749999999999999</v>
      </c>
      <c r="K50">
        <f t="shared" si="2"/>
        <v>0</v>
      </c>
    </row>
    <row r="51" spans="1:11" ht="15.75" x14ac:dyDescent="0.2">
      <c r="A51" s="88" t="s">
        <v>90</v>
      </c>
      <c r="B51" s="88"/>
      <c r="C51" s="88"/>
      <c r="D51" s="88"/>
      <c r="E51" s="88"/>
      <c r="F51" s="88"/>
      <c r="G51" s="88"/>
      <c r="H51"/>
      <c r="I51" s="61">
        <f t="shared" si="1"/>
        <v>0</v>
      </c>
      <c r="J51">
        <v>1.2749999999999999</v>
      </c>
      <c r="K51">
        <f t="shared" si="2"/>
        <v>0</v>
      </c>
    </row>
    <row r="52" spans="1:11" ht="15" x14ac:dyDescent="0.2">
      <c r="A52" s="3">
        <v>72278</v>
      </c>
      <c r="B52" s="3">
        <f>B49+1</f>
        <v>40</v>
      </c>
      <c r="C52" s="21" t="s">
        <v>107</v>
      </c>
      <c r="D52" s="3" t="s">
        <v>7</v>
      </c>
      <c r="E52" s="23">
        <v>270</v>
      </c>
      <c r="F52" s="73">
        <v>84.58</v>
      </c>
      <c r="G52" s="7">
        <f t="shared" ref="G52:G115" si="8">E52*F52</f>
        <v>22836.6</v>
      </c>
      <c r="H52"/>
      <c r="I52" s="61">
        <f t="shared" si="1"/>
        <v>81</v>
      </c>
      <c r="J52">
        <v>1.2749999999999999</v>
      </c>
      <c r="K52">
        <f t="shared" si="2"/>
        <v>344.25</v>
      </c>
    </row>
    <row r="53" spans="1:11" ht="30" x14ac:dyDescent="0.2">
      <c r="A53" s="3" t="s">
        <v>91</v>
      </c>
      <c r="B53" s="3">
        <f t="shared" ref="B53:B116" si="9">B52+1</f>
        <v>41</v>
      </c>
      <c r="C53" s="21" t="s">
        <v>92</v>
      </c>
      <c r="D53" s="3" t="s">
        <v>7</v>
      </c>
      <c r="E53" s="23">
        <v>19.5</v>
      </c>
      <c r="F53" s="73">
        <v>44.16</v>
      </c>
      <c r="G53" s="7">
        <f t="shared" si="8"/>
        <v>861.11999999999989</v>
      </c>
      <c r="H53"/>
      <c r="I53" s="61">
        <f t="shared" si="1"/>
        <v>5.85</v>
      </c>
      <c r="J53">
        <v>1.2749999999999999</v>
      </c>
      <c r="K53">
        <f t="shared" si="2"/>
        <v>24.862499999999997</v>
      </c>
    </row>
    <row r="54" spans="1:11" ht="30" x14ac:dyDescent="0.2">
      <c r="A54" s="3" t="s">
        <v>93</v>
      </c>
      <c r="B54" s="3">
        <f t="shared" si="9"/>
        <v>42</v>
      </c>
      <c r="C54" s="21" t="s">
        <v>94</v>
      </c>
      <c r="D54" s="3" t="s">
        <v>7</v>
      </c>
      <c r="E54" s="23">
        <v>19.5</v>
      </c>
      <c r="F54" s="73">
        <v>50.53</v>
      </c>
      <c r="G54" s="7">
        <f t="shared" si="8"/>
        <v>985.33500000000004</v>
      </c>
      <c r="H54"/>
      <c r="I54" s="61">
        <f t="shared" si="1"/>
        <v>5.85</v>
      </c>
      <c r="J54">
        <v>1.2749999999999999</v>
      </c>
      <c r="K54">
        <f t="shared" si="2"/>
        <v>24.862499999999997</v>
      </c>
    </row>
    <row r="55" spans="1:11" ht="30" x14ac:dyDescent="0.2">
      <c r="A55" s="3" t="s">
        <v>95</v>
      </c>
      <c r="B55" s="3">
        <f t="shared" si="9"/>
        <v>43</v>
      </c>
      <c r="C55" s="21" t="s">
        <v>96</v>
      </c>
      <c r="D55" s="3" t="s">
        <v>7</v>
      </c>
      <c r="E55" s="23">
        <v>19.5</v>
      </c>
      <c r="F55" s="73">
        <v>58.35</v>
      </c>
      <c r="G55" s="7">
        <f t="shared" si="8"/>
        <v>1137.825</v>
      </c>
      <c r="H55"/>
      <c r="I55" s="61">
        <f t="shared" si="1"/>
        <v>5.85</v>
      </c>
      <c r="J55">
        <v>1.2749999999999999</v>
      </c>
      <c r="K55">
        <f t="shared" si="2"/>
        <v>24.862499999999997</v>
      </c>
    </row>
    <row r="56" spans="1:11" ht="60" x14ac:dyDescent="0.2">
      <c r="A56" s="3" t="s">
        <v>97</v>
      </c>
      <c r="B56" s="3">
        <f t="shared" si="9"/>
        <v>44</v>
      </c>
      <c r="C56" s="21" t="s">
        <v>98</v>
      </c>
      <c r="D56" s="3" t="s">
        <v>7</v>
      </c>
      <c r="E56" s="23">
        <v>9</v>
      </c>
      <c r="F56" s="73">
        <v>129.02000000000001</v>
      </c>
      <c r="G56" s="7">
        <f t="shared" si="8"/>
        <v>1161.18</v>
      </c>
      <c r="H56"/>
      <c r="I56" s="61">
        <f t="shared" si="1"/>
        <v>2.6999999999999997</v>
      </c>
      <c r="J56">
        <v>1.2749999999999999</v>
      </c>
      <c r="K56">
        <f t="shared" si="2"/>
        <v>11.475</v>
      </c>
    </row>
    <row r="57" spans="1:11" ht="30" x14ac:dyDescent="0.2">
      <c r="A57" s="3" t="s">
        <v>99</v>
      </c>
      <c r="B57" s="3">
        <f t="shared" si="9"/>
        <v>45</v>
      </c>
      <c r="C57" s="21" t="s">
        <v>100</v>
      </c>
      <c r="D57" s="3" t="s">
        <v>7</v>
      </c>
      <c r="E57" s="23">
        <v>19.5</v>
      </c>
      <c r="F57" s="73">
        <v>282.77999999999997</v>
      </c>
      <c r="G57" s="7">
        <f t="shared" si="8"/>
        <v>5514.2099999999991</v>
      </c>
      <c r="H57"/>
      <c r="I57" s="61">
        <f t="shared" si="1"/>
        <v>5.85</v>
      </c>
      <c r="J57">
        <v>1.2749999999999999</v>
      </c>
      <c r="K57">
        <f t="shared" si="2"/>
        <v>24.862499999999997</v>
      </c>
    </row>
    <row r="58" spans="1:11" ht="30" x14ac:dyDescent="0.2">
      <c r="A58" s="3">
        <v>83399</v>
      </c>
      <c r="B58" s="3">
        <f t="shared" si="9"/>
        <v>46</v>
      </c>
      <c r="C58" s="21" t="s">
        <v>101</v>
      </c>
      <c r="D58" s="3" t="s">
        <v>7</v>
      </c>
      <c r="E58" s="23">
        <v>31.5</v>
      </c>
      <c r="F58" s="73">
        <v>30.42</v>
      </c>
      <c r="G58" s="7">
        <f t="shared" si="8"/>
        <v>958.23</v>
      </c>
      <c r="H58"/>
      <c r="I58" s="61">
        <f t="shared" si="1"/>
        <v>9.4499999999999993</v>
      </c>
      <c r="J58">
        <v>1.2749999999999999</v>
      </c>
      <c r="K58">
        <f t="shared" si="2"/>
        <v>40.162499999999994</v>
      </c>
    </row>
    <row r="59" spans="1:11" ht="45" x14ac:dyDescent="0.2">
      <c r="A59" s="3">
        <v>83400</v>
      </c>
      <c r="B59" s="3">
        <f t="shared" si="9"/>
        <v>47</v>
      </c>
      <c r="C59" s="21" t="s">
        <v>102</v>
      </c>
      <c r="D59" s="3" t="s">
        <v>7</v>
      </c>
      <c r="E59" s="23">
        <v>9</v>
      </c>
      <c r="F59" s="73">
        <v>87.5</v>
      </c>
      <c r="G59" s="7">
        <f t="shared" si="8"/>
        <v>787.5</v>
      </c>
      <c r="H59"/>
      <c r="I59" s="61">
        <f t="shared" si="1"/>
        <v>2.6999999999999997</v>
      </c>
      <c r="J59">
        <v>1.2749999999999999</v>
      </c>
      <c r="K59">
        <f t="shared" si="2"/>
        <v>11.475</v>
      </c>
    </row>
    <row r="60" spans="1:11" ht="30" x14ac:dyDescent="0.2">
      <c r="A60" s="3">
        <v>83478</v>
      </c>
      <c r="B60" s="3">
        <f t="shared" si="9"/>
        <v>48</v>
      </c>
      <c r="C60" s="21" t="s">
        <v>103</v>
      </c>
      <c r="D60" s="3" t="s">
        <v>7</v>
      </c>
      <c r="E60" s="23">
        <v>9</v>
      </c>
      <c r="F60" s="73">
        <v>285.25</v>
      </c>
      <c r="G60" s="7">
        <f t="shared" si="8"/>
        <v>2567.25</v>
      </c>
      <c r="H60"/>
      <c r="I60" s="61">
        <f t="shared" si="1"/>
        <v>2.6999999999999997</v>
      </c>
      <c r="J60">
        <v>1.2749999999999999</v>
      </c>
      <c r="K60">
        <f t="shared" si="2"/>
        <v>11.475</v>
      </c>
    </row>
    <row r="61" spans="1:11" ht="30" x14ac:dyDescent="0.2">
      <c r="A61" s="3">
        <v>83479</v>
      </c>
      <c r="B61" s="3">
        <f t="shared" si="9"/>
        <v>49</v>
      </c>
      <c r="C61" s="21" t="s">
        <v>104</v>
      </c>
      <c r="D61" s="3" t="s">
        <v>7</v>
      </c>
      <c r="E61" s="23">
        <v>9</v>
      </c>
      <c r="F61" s="73">
        <v>113.08</v>
      </c>
      <c r="G61" s="7">
        <f t="shared" si="8"/>
        <v>1017.72</v>
      </c>
      <c r="H61"/>
      <c r="I61" s="61">
        <f t="shared" si="1"/>
        <v>2.6999999999999997</v>
      </c>
      <c r="J61">
        <v>1.2749999999999999</v>
      </c>
      <c r="K61">
        <f t="shared" si="2"/>
        <v>11.475</v>
      </c>
    </row>
    <row r="62" spans="1:11" ht="30" x14ac:dyDescent="0.2">
      <c r="A62" s="3">
        <v>83480</v>
      </c>
      <c r="B62" s="3">
        <f t="shared" si="9"/>
        <v>50</v>
      </c>
      <c r="C62" s="21" t="s">
        <v>105</v>
      </c>
      <c r="D62" s="3" t="s">
        <v>7</v>
      </c>
      <c r="E62" s="23">
        <v>9</v>
      </c>
      <c r="F62" s="73">
        <v>87.01</v>
      </c>
      <c r="G62" s="7">
        <f t="shared" si="8"/>
        <v>783.09</v>
      </c>
      <c r="H62"/>
      <c r="I62" s="61">
        <f t="shared" si="1"/>
        <v>2.6999999999999997</v>
      </c>
      <c r="J62">
        <v>1.2749999999999999</v>
      </c>
      <c r="K62">
        <f t="shared" si="2"/>
        <v>11.475</v>
      </c>
    </row>
    <row r="63" spans="1:11" ht="30" x14ac:dyDescent="0.2">
      <c r="A63" s="3">
        <v>83481</v>
      </c>
      <c r="B63" s="3">
        <f t="shared" si="9"/>
        <v>51</v>
      </c>
      <c r="C63" s="21" t="s">
        <v>106</v>
      </c>
      <c r="D63" s="3" t="s">
        <v>7</v>
      </c>
      <c r="E63" s="23">
        <v>9</v>
      </c>
      <c r="F63" s="73">
        <v>99.1</v>
      </c>
      <c r="G63" s="7">
        <f t="shared" si="8"/>
        <v>891.9</v>
      </c>
      <c r="H63"/>
      <c r="I63" s="61">
        <f t="shared" si="1"/>
        <v>2.6999999999999997</v>
      </c>
      <c r="J63">
        <v>1.2749999999999999</v>
      </c>
      <c r="K63">
        <f t="shared" si="2"/>
        <v>11.475</v>
      </c>
    </row>
    <row r="64" spans="1:11" ht="30" x14ac:dyDescent="0.2">
      <c r="A64" s="3">
        <v>83391</v>
      </c>
      <c r="B64" s="3">
        <f t="shared" si="9"/>
        <v>52</v>
      </c>
      <c r="C64" s="21" t="s">
        <v>108</v>
      </c>
      <c r="D64" s="3" t="s">
        <v>7</v>
      </c>
      <c r="E64" s="23">
        <v>360</v>
      </c>
      <c r="F64" s="73">
        <v>29.45</v>
      </c>
      <c r="G64" s="7">
        <f t="shared" si="8"/>
        <v>10602</v>
      </c>
      <c r="H64"/>
      <c r="I64" s="61">
        <f t="shared" si="1"/>
        <v>108</v>
      </c>
      <c r="J64">
        <v>1.2749999999999999</v>
      </c>
      <c r="K64">
        <f t="shared" si="2"/>
        <v>458.99999999999994</v>
      </c>
    </row>
    <row r="65" spans="1:11" ht="30" x14ac:dyDescent="0.2">
      <c r="A65" s="3">
        <v>83393</v>
      </c>
      <c r="B65" s="3">
        <f t="shared" si="9"/>
        <v>53</v>
      </c>
      <c r="C65" s="21" t="s">
        <v>109</v>
      </c>
      <c r="D65" s="3" t="s">
        <v>7</v>
      </c>
      <c r="E65" s="23">
        <v>360</v>
      </c>
      <c r="F65" s="73">
        <v>27.71</v>
      </c>
      <c r="G65" s="7">
        <f t="shared" si="8"/>
        <v>9975.6</v>
      </c>
      <c r="H65"/>
      <c r="I65" s="61">
        <f t="shared" si="1"/>
        <v>108</v>
      </c>
      <c r="J65">
        <v>1.2749999999999999</v>
      </c>
      <c r="K65">
        <f t="shared" si="2"/>
        <v>458.99999999999994</v>
      </c>
    </row>
    <row r="66" spans="1:11" ht="30" x14ac:dyDescent="0.2">
      <c r="A66" s="3" t="s">
        <v>110</v>
      </c>
      <c r="B66" s="3">
        <f t="shared" si="9"/>
        <v>54</v>
      </c>
      <c r="C66" s="21" t="s">
        <v>111</v>
      </c>
      <c r="D66" s="3" t="s">
        <v>7</v>
      </c>
      <c r="E66" s="23">
        <v>4.5</v>
      </c>
      <c r="F66" s="73">
        <v>1126.97</v>
      </c>
      <c r="G66" s="7">
        <f t="shared" si="8"/>
        <v>5071.3649999999998</v>
      </c>
      <c r="H66"/>
      <c r="I66" s="61">
        <f t="shared" si="1"/>
        <v>1.3499999999999999</v>
      </c>
      <c r="J66">
        <v>1.2749999999999999</v>
      </c>
      <c r="K66">
        <f t="shared" si="2"/>
        <v>5.7374999999999998</v>
      </c>
    </row>
    <row r="67" spans="1:11" ht="30" x14ac:dyDescent="0.2">
      <c r="A67" s="3" t="s">
        <v>112</v>
      </c>
      <c r="B67" s="3">
        <f t="shared" si="9"/>
        <v>55</v>
      </c>
      <c r="C67" s="21" t="s">
        <v>113</v>
      </c>
      <c r="D67" s="3" t="s">
        <v>7</v>
      </c>
      <c r="E67" s="23">
        <v>4.5</v>
      </c>
      <c r="F67" s="73">
        <v>1161.77</v>
      </c>
      <c r="G67" s="7">
        <f t="shared" si="8"/>
        <v>5227.9650000000001</v>
      </c>
      <c r="H67"/>
      <c r="I67" s="61">
        <f t="shared" si="1"/>
        <v>1.3499999999999999</v>
      </c>
      <c r="J67">
        <v>1.2749999999999999</v>
      </c>
      <c r="K67">
        <f t="shared" si="2"/>
        <v>5.7374999999999998</v>
      </c>
    </row>
    <row r="68" spans="1:11" ht="30" x14ac:dyDescent="0.2">
      <c r="A68" s="3" t="s">
        <v>114</v>
      </c>
      <c r="B68" s="3">
        <f t="shared" si="9"/>
        <v>56</v>
      </c>
      <c r="C68" s="21" t="s">
        <v>115</v>
      </c>
      <c r="D68" s="3" t="s">
        <v>7</v>
      </c>
      <c r="E68" s="23">
        <v>4.5</v>
      </c>
      <c r="F68" s="73">
        <v>662.88</v>
      </c>
      <c r="G68" s="7">
        <f t="shared" si="8"/>
        <v>2982.96</v>
      </c>
      <c r="H68"/>
      <c r="I68" s="61">
        <f t="shared" si="1"/>
        <v>1.3499999999999999</v>
      </c>
      <c r="J68">
        <v>1.2749999999999999</v>
      </c>
      <c r="K68">
        <f t="shared" si="2"/>
        <v>5.7374999999999998</v>
      </c>
    </row>
    <row r="69" spans="1:11" ht="15" x14ac:dyDescent="0.2">
      <c r="A69" s="3">
        <v>83641</v>
      </c>
      <c r="B69" s="3">
        <f t="shared" si="9"/>
        <v>57</v>
      </c>
      <c r="C69" s="21" t="s">
        <v>116</v>
      </c>
      <c r="D69" s="3" t="s">
        <v>7</v>
      </c>
      <c r="E69" s="23">
        <v>15</v>
      </c>
      <c r="F69" s="73"/>
      <c r="G69" s="7">
        <f t="shared" si="8"/>
        <v>0</v>
      </c>
      <c r="H69"/>
      <c r="I69" s="61">
        <f t="shared" si="1"/>
        <v>4.5</v>
      </c>
      <c r="J69">
        <v>1.2749999999999999</v>
      </c>
      <c r="K69">
        <f t="shared" si="2"/>
        <v>19.125</v>
      </c>
    </row>
    <row r="70" spans="1:11" ht="30" x14ac:dyDescent="0.2">
      <c r="A70" s="3" t="s">
        <v>117</v>
      </c>
      <c r="B70" s="3">
        <f t="shared" si="9"/>
        <v>58</v>
      </c>
      <c r="C70" s="21" t="s">
        <v>118</v>
      </c>
      <c r="D70" s="3" t="s">
        <v>7</v>
      </c>
      <c r="E70" s="23">
        <v>2.1</v>
      </c>
      <c r="F70" s="73">
        <v>8345.5499999999993</v>
      </c>
      <c r="G70" s="7">
        <f t="shared" si="8"/>
        <v>17525.654999999999</v>
      </c>
      <c r="H70"/>
      <c r="I70" s="61">
        <f t="shared" si="1"/>
        <v>0.63</v>
      </c>
      <c r="J70">
        <v>1.2749999999999999</v>
      </c>
      <c r="K70">
        <f t="shared" si="2"/>
        <v>2.6774999999999998</v>
      </c>
    </row>
    <row r="71" spans="1:11" ht="30" x14ac:dyDescent="0.2">
      <c r="A71" s="3" t="s">
        <v>119</v>
      </c>
      <c r="B71" s="3">
        <f t="shared" si="9"/>
        <v>59</v>
      </c>
      <c r="C71" s="21" t="s">
        <v>120</v>
      </c>
      <c r="D71" s="3" t="s">
        <v>7</v>
      </c>
      <c r="E71" s="23">
        <v>2.1</v>
      </c>
      <c r="F71" s="73">
        <v>10521.11</v>
      </c>
      <c r="G71" s="7">
        <f t="shared" si="8"/>
        <v>22094.331000000002</v>
      </c>
      <c r="H71"/>
      <c r="I71" s="61">
        <f t="shared" si="1"/>
        <v>0.63</v>
      </c>
      <c r="J71">
        <v>1.2749999999999999</v>
      </c>
      <c r="K71">
        <f t="shared" si="2"/>
        <v>2.6774999999999998</v>
      </c>
    </row>
    <row r="72" spans="1:11" ht="30" x14ac:dyDescent="0.2">
      <c r="A72" s="3">
        <v>83488</v>
      </c>
      <c r="B72" s="3">
        <f t="shared" si="9"/>
        <v>60</v>
      </c>
      <c r="C72" s="21" t="s">
        <v>121</v>
      </c>
      <c r="D72" s="3" t="s">
        <v>7</v>
      </c>
      <c r="E72" s="23">
        <v>2.1</v>
      </c>
      <c r="F72" s="73"/>
      <c r="G72" s="7">
        <f t="shared" si="8"/>
        <v>0</v>
      </c>
      <c r="H72"/>
      <c r="I72" s="61">
        <f t="shared" ref="I72:I135" si="10">E72*0.3</f>
        <v>0.63</v>
      </c>
      <c r="J72">
        <v>1.2749999999999999</v>
      </c>
      <c r="K72">
        <f t="shared" ref="K72:K135" si="11">J72*E72</f>
        <v>2.6774999999999998</v>
      </c>
    </row>
    <row r="73" spans="1:11" ht="30" x14ac:dyDescent="0.2">
      <c r="A73" s="3">
        <v>83489</v>
      </c>
      <c r="B73" s="3">
        <f t="shared" si="9"/>
        <v>61</v>
      </c>
      <c r="C73" s="21" t="s">
        <v>122</v>
      </c>
      <c r="D73" s="3" t="s">
        <v>7</v>
      </c>
      <c r="E73" s="23">
        <v>2.1</v>
      </c>
      <c r="F73" s="73"/>
      <c r="G73" s="7">
        <f t="shared" si="8"/>
        <v>0</v>
      </c>
      <c r="H73"/>
      <c r="I73" s="61">
        <f t="shared" si="10"/>
        <v>0.63</v>
      </c>
      <c r="J73">
        <v>1.2749999999999999</v>
      </c>
      <c r="K73">
        <f t="shared" si="11"/>
        <v>2.6774999999999998</v>
      </c>
    </row>
    <row r="74" spans="1:11" ht="45" x14ac:dyDescent="0.2">
      <c r="A74" s="3" t="s">
        <v>123</v>
      </c>
      <c r="B74" s="3">
        <f t="shared" si="9"/>
        <v>62</v>
      </c>
      <c r="C74" s="21" t="s">
        <v>124</v>
      </c>
      <c r="D74" s="3" t="s">
        <v>7</v>
      </c>
      <c r="E74" s="23">
        <v>9</v>
      </c>
      <c r="F74" s="73">
        <v>332.42</v>
      </c>
      <c r="G74" s="7">
        <f t="shared" si="8"/>
        <v>2991.78</v>
      </c>
      <c r="H74"/>
      <c r="I74" s="61">
        <f t="shared" si="10"/>
        <v>2.6999999999999997</v>
      </c>
      <c r="J74">
        <v>1.2749999999999999</v>
      </c>
      <c r="K74">
        <f t="shared" si="11"/>
        <v>11.475</v>
      </c>
    </row>
    <row r="75" spans="1:11" ht="30" x14ac:dyDescent="0.2">
      <c r="A75" s="3" t="s">
        <v>125</v>
      </c>
      <c r="B75" s="3">
        <f t="shared" si="9"/>
        <v>63</v>
      </c>
      <c r="C75" s="21" t="s">
        <v>126</v>
      </c>
      <c r="D75" s="3" t="s">
        <v>7</v>
      </c>
      <c r="E75" s="23">
        <v>9</v>
      </c>
      <c r="F75" s="73">
        <v>25.47</v>
      </c>
      <c r="G75" s="7">
        <f t="shared" si="8"/>
        <v>229.23</v>
      </c>
      <c r="H75"/>
      <c r="I75" s="61">
        <f t="shared" si="10"/>
        <v>2.6999999999999997</v>
      </c>
      <c r="J75">
        <v>1.2749999999999999</v>
      </c>
      <c r="K75">
        <f t="shared" si="11"/>
        <v>11.475</v>
      </c>
    </row>
    <row r="76" spans="1:11" ht="30" x14ac:dyDescent="0.2">
      <c r="A76" s="3" t="s">
        <v>127</v>
      </c>
      <c r="B76" s="3">
        <f t="shared" si="9"/>
        <v>64</v>
      </c>
      <c r="C76" s="21" t="s">
        <v>128</v>
      </c>
      <c r="D76" s="3" t="s">
        <v>7</v>
      </c>
      <c r="E76" s="23">
        <v>9</v>
      </c>
      <c r="F76" s="73">
        <v>78.569999999999993</v>
      </c>
      <c r="G76" s="7">
        <f t="shared" si="8"/>
        <v>707.12999999999988</v>
      </c>
      <c r="H76"/>
      <c r="I76" s="61">
        <f t="shared" si="10"/>
        <v>2.6999999999999997</v>
      </c>
      <c r="J76">
        <v>1.2749999999999999</v>
      </c>
      <c r="K76">
        <f t="shared" si="11"/>
        <v>11.475</v>
      </c>
    </row>
    <row r="77" spans="1:11" ht="45" x14ac:dyDescent="0.2">
      <c r="A77" s="3" t="s">
        <v>129</v>
      </c>
      <c r="B77" s="3">
        <f t="shared" si="9"/>
        <v>65</v>
      </c>
      <c r="C77" s="21" t="s">
        <v>130</v>
      </c>
      <c r="D77" s="3" t="s">
        <v>7</v>
      </c>
      <c r="E77" s="23">
        <v>19.5</v>
      </c>
      <c r="F77" s="73">
        <v>9.68</v>
      </c>
      <c r="G77" s="7">
        <f t="shared" si="8"/>
        <v>188.76</v>
      </c>
      <c r="H77"/>
      <c r="I77" s="61">
        <f t="shared" si="10"/>
        <v>5.85</v>
      </c>
      <c r="J77">
        <v>1.2749999999999999</v>
      </c>
      <c r="K77">
        <f t="shared" si="11"/>
        <v>24.862499999999997</v>
      </c>
    </row>
    <row r="78" spans="1:11" ht="45" x14ac:dyDescent="0.2">
      <c r="A78" s="3" t="s">
        <v>131</v>
      </c>
      <c r="B78" s="3">
        <f t="shared" si="9"/>
        <v>66</v>
      </c>
      <c r="C78" s="21" t="s">
        <v>132</v>
      </c>
      <c r="D78" s="3" t="s">
        <v>7</v>
      </c>
      <c r="E78" s="23">
        <v>19.5</v>
      </c>
      <c r="F78" s="73">
        <v>9.56</v>
      </c>
      <c r="G78" s="7">
        <f t="shared" si="8"/>
        <v>186.42000000000002</v>
      </c>
      <c r="H78"/>
      <c r="I78" s="61">
        <f t="shared" si="10"/>
        <v>5.85</v>
      </c>
      <c r="J78">
        <v>1.2749999999999999</v>
      </c>
      <c r="K78">
        <f t="shared" si="11"/>
        <v>24.862499999999997</v>
      </c>
    </row>
    <row r="79" spans="1:11" ht="45" x14ac:dyDescent="0.2">
      <c r="A79" s="3" t="s">
        <v>133</v>
      </c>
      <c r="B79" s="3">
        <f t="shared" si="9"/>
        <v>67</v>
      </c>
      <c r="C79" s="21" t="s">
        <v>134</v>
      </c>
      <c r="D79" s="3" t="s">
        <v>7</v>
      </c>
      <c r="E79" s="23">
        <v>19.5</v>
      </c>
      <c r="F79" s="73">
        <v>6.79</v>
      </c>
      <c r="G79" s="7">
        <f t="shared" si="8"/>
        <v>132.405</v>
      </c>
      <c r="H79"/>
      <c r="I79" s="61">
        <f t="shared" si="10"/>
        <v>5.85</v>
      </c>
      <c r="J79">
        <v>1.2749999999999999</v>
      </c>
      <c r="K79">
        <f t="shared" si="11"/>
        <v>24.862499999999997</v>
      </c>
    </row>
    <row r="80" spans="1:11" ht="30" x14ac:dyDescent="0.2">
      <c r="A80" s="3">
        <v>88545</v>
      </c>
      <c r="B80" s="3">
        <f t="shared" si="9"/>
        <v>68</v>
      </c>
      <c r="C80" s="21" t="s">
        <v>135</v>
      </c>
      <c r="D80" s="3" t="s">
        <v>7</v>
      </c>
      <c r="E80" s="23">
        <v>19.5</v>
      </c>
      <c r="F80" s="73">
        <v>159.69999999999999</v>
      </c>
      <c r="G80" s="7">
        <f t="shared" si="8"/>
        <v>3114.1499999999996</v>
      </c>
      <c r="H80"/>
      <c r="I80" s="61">
        <f t="shared" si="10"/>
        <v>5.85</v>
      </c>
      <c r="J80">
        <v>1.2749999999999999</v>
      </c>
      <c r="K80">
        <f t="shared" si="11"/>
        <v>24.862499999999997</v>
      </c>
    </row>
    <row r="81" spans="1:11" ht="45" x14ac:dyDescent="0.2">
      <c r="A81" s="3" t="s">
        <v>136</v>
      </c>
      <c r="B81" s="3">
        <f t="shared" si="9"/>
        <v>69</v>
      </c>
      <c r="C81" s="21" t="s">
        <v>137</v>
      </c>
      <c r="D81" s="3" t="s">
        <v>7</v>
      </c>
      <c r="E81" s="23">
        <v>30</v>
      </c>
      <c r="F81" s="73">
        <v>32.130000000000003</v>
      </c>
      <c r="G81" s="7">
        <f t="shared" si="8"/>
        <v>963.90000000000009</v>
      </c>
      <c r="H81"/>
      <c r="I81" s="61">
        <f t="shared" si="10"/>
        <v>9</v>
      </c>
      <c r="J81">
        <v>1.2749999999999999</v>
      </c>
      <c r="K81">
        <f t="shared" si="11"/>
        <v>38.25</v>
      </c>
    </row>
    <row r="82" spans="1:11" ht="45" x14ac:dyDescent="0.2">
      <c r="A82" s="3" t="s">
        <v>138</v>
      </c>
      <c r="B82" s="3">
        <f t="shared" si="9"/>
        <v>70</v>
      </c>
      <c r="C82" s="21" t="s">
        <v>139</v>
      </c>
      <c r="D82" s="3" t="s">
        <v>7</v>
      </c>
      <c r="E82" s="23">
        <v>30</v>
      </c>
      <c r="F82" s="73">
        <v>50.72</v>
      </c>
      <c r="G82" s="7">
        <f t="shared" si="8"/>
        <v>1521.6</v>
      </c>
      <c r="H82"/>
      <c r="I82" s="61">
        <f t="shared" si="10"/>
        <v>9</v>
      </c>
      <c r="J82">
        <v>1.2749999999999999</v>
      </c>
      <c r="K82">
        <f t="shared" si="11"/>
        <v>38.25</v>
      </c>
    </row>
    <row r="83" spans="1:11" ht="45" x14ac:dyDescent="0.2">
      <c r="A83" s="3" t="s">
        <v>140</v>
      </c>
      <c r="B83" s="3">
        <f t="shared" si="9"/>
        <v>71</v>
      </c>
      <c r="C83" s="21" t="s">
        <v>141</v>
      </c>
      <c r="D83" s="3" t="s">
        <v>7</v>
      </c>
      <c r="E83" s="23">
        <v>30</v>
      </c>
      <c r="F83" s="73">
        <v>154.79</v>
      </c>
      <c r="G83" s="7">
        <f t="shared" si="8"/>
        <v>4643.7</v>
      </c>
      <c r="H83"/>
      <c r="I83" s="61">
        <f t="shared" si="10"/>
        <v>9</v>
      </c>
      <c r="J83">
        <v>1.2749999999999999</v>
      </c>
      <c r="K83">
        <f t="shared" si="11"/>
        <v>38.25</v>
      </c>
    </row>
    <row r="84" spans="1:11" ht="30" x14ac:dyDescent="0.2">
      <c r="A84" s="3">
        <v>72271</v>
      </c>
      <c r="B84" s="3">
        <f t="shared" si="9"/>
        <v>72</v>
      </c>
      <c r="C84" s="21" t="s">
        <v>142</v>
      </c>
      <c r="D84" s="3" t="s">
        <v>7</v>
      </c>
      <c r="E84" s="23">
        <v>30</v>
      </c>
      <c r="F84" s="73">
        <v>12.51</v>
      </c>
      <c r="G84" s="7">
        <f t="shared" si="8"/>
        <v>375.3</v>
      </c>
      <c r="H84"/>
      <c r="I84" s="61">
        <f t="shared" si="10"/>
        <v>9</v>
      </c>
      <c r="J84">
        <v>1.2749999999999999</v>
      </c>
      <c r="K84">
        <f t="shared" si="11"/>
        <v>38.25</v>
      </c>
    </row>
    <row r="85" spans="1:11" ht="30" x14ac:dyDescent="0.2">
      <c r="A85" s="3">
        <v>72272</v>
      </c>
      <c r="B85" s="3">
        <f t="shared" si="9"/>
        <v>73</v>
      </c>
      <c r="C85" s="21" t="s">
        <v>143</v>
      </c>
      <c r="D85" s="3" t="s">
        <v>7</v>
      </c>
      <c r="E85" s="23">
        <v>30</v>
      </c>
      <c r="F85" s="73">
        <v>14.57</v>
      </c>
      <c r="G85" s="7">
        <f t="shared" si="8"/>
        <v>437.1</v>
      </c>
      <c r="H85"/>
      <c r="I85" s="61">
        <f t="shared" si="10"/>
        <v>9</v>
      </c>
      <c r="J85">
        <v>1.2749999999999999</v>
      </c>
      <c r="K85">
        <f t="shared" si="11"/>
        <v>38.25</v>
      </c>
    </row>
    <row r="86" spans="1:11" ht="45" x14ac:dyDescent="0.2">
      <c r="A86" s="3">
        <v>83377</v>
      </c>
      <c r="B86" s="3">
        <f t="shared" si="9"/>
        <v>74</v>
      </c>
      <c r="C86" s="21" t="s">
        <v>144</v>
      </c>
      <c r="D86" s="3" t="s">
        <v>7</v>
      </c>
      <c r="E86" s="23">
        <v>30</v>
      </c>
      <c r="F86" s="73">
        <v>14.94</v>
      </c>
      <c r="G86" s="7">
        <f t="shared" si="8"/>
        <v>448.2</v>
      </c>
      <c r="H86"/>
      <c r="I86" s="61">
        <f t="shared" si="10"/>
        <v>9</v>
      </c>
      <c r="J86">
        <v>1.2749999999999999</v>
      </c>
      <c r="K86">
        <f t="shared" si="11"/>
        <v>38.25</v>
      </c>
    </row>
    <row r="87" spans="1:11" ht="30" x14ac:dyDescent="0.2">
      <c r="A87" s="3" t="s">
        <v>145</v>
      </c>
      <c r="B87" s="3">
        <f t="shared" si="9"/>
        <v>75</v>
      </c>
      <c r="C87" s="21" t="s">
        <v>146</v>
      </c>
      <c r="D87" s="3" t="s">
        <v>7</v>
      </c>
      <c r="E87" s="23">
        <v>10.5</v>
      </c>
      <c r="F87" s="73">
        <v>76.34</v>
      </c>
      <c r="G87" s="7">
        <f t="shared" si="8"/>
        <v>801.57</v>
      </c>
      <c r="H87"/>
      <c r="I87" s="61">
        <f t="shared" si="10"/>
        <v>3.15</v>
      </c>
      <c r="J87">
        <v>1.2749999999999999</v>
      </c>
      <c r="K87">
        <f t="shared" si="11"/>
        <v>13.387499999999999</v>
      </c>
    </row>
    <row r="88" spans="1:11" ht="30" x14ac:dyDescent="0.2">
      <c r="A88" s="3" t="s">
        <v>147</v>
      </c>
      <c r="B88" s="3">
        <f t="shared" si="9"/>
        <v>76</v>
      </c>
      <c r="C88" s="21" t="s">
        <v>148</v>
      </c>
      <c r="D88" s="3" t="s">
        <v>7</v>
      </c>
      <c r="E88" s="23">
        <v>10.5</v>
      </c>
      <c r="F88" s="73">
        <v>102.61</v>
      </c>
      <c r="G88" s="7">
        <f t="shared" si="8"/>
        <v>1077.405</v>
      </c>
      <c r="H88"/>
      <c r="I88" s="61">
        <f t="shared" si="10"/>
        <v>3.15</v>
      </c>
      <c r="J88">
        <v>1.2749999999999999</v>
      </c>
      <c r="K88">
        <f t="shared" si="11"/>
        <v>13.387499999999999</v>
      </c>
    </row>
    <row r="89" spans="1:11" ht="30" x14ac:dyDescent="0.2">
      <c r="A89" s="3" t="s">
        <v>149</v>
      </c>
      <c r="B89" s="3">
        <f t="shared" si="9"/>
        <v>77</v>
      </c>
      <c r="C89" s="21" t="s">
        <v>150</v>
      </c>
      <c r="D89" s="3" t="s">
        <v>7</v>
      </c>
      <c r="E89" s="23">
        <v>3.5999999999999996</v>
      </c>
      <c r="F89" s="73">
        <v>295.16000000000003</v>
      </c>
      <c r="G89" s="7">
        <f t="shared" si="8"/>
        <v>1062.576</v>
      </c>
      <c r="H89"/>
      <c r="I89" s="61">
        <f t="shared" si="10"/>
        <v>1.0799999999999998</v>
      </c>
      <c r="J89">
        <v>1.2749999999999999</v>
      </c>
      <c r="K89">
        <f t="shared" si="11"/>
        <v>4.589999999999999</v>
      </c>
    </row>
    <row r="90" spans="1:11" ht="30" x14ac:dyDescent="0.2">
      <c r="A90" s="3" t="s">
        <v>151</v>
      </c>
      <c r="B90" s="3">
        <f t="shared" si="9"/>
        <v>78</v>
      </c>
      <c r="C90" s="21" t="s">
        <v>152</v>
      </c>
      <c r="D90" s="3" t="s">
        <v>7</v>
      </c>
      <c r="E90" s="23">
        <v>3.5999999999999996</v>
      </c>
      <c r="F90" s="73">
        <v>766.79</v>
      </c>
      <c r="G90" s="7">
        <f t="shared" si="8"/>
        <v>2760.4439999999995</v>
      </c>
      <c r="H90"/>
      <c r="I90" s="61">
        <f t="shared" si="10"/>
        <v>1.0799999999999998</v>
      </c>
      <c r="J90">
        <v>1.2749999999999999</v>
      </c>
      <c r="K90">
        <f t="shared" si="11"/>
        <v>4.589999999999999</v>
      </c>
    </row>
    <row r="91" spans="1:11" ht="30" x14ac:dyDescent="0.2">
      <c r="A91" s="3" t="s">
        <v>153</v>
      </c>
      <c r="B91" s="3">
        <f t="shared" si="9"/>
        <v>79</v>
      </c>
      <c r="C91" s="21" t="s">
        <v>154</v>
      </c>
      <c r="D91" s="3" t="s">
        <v>7</v>
      </c>
      <c r="E91" s="23">
        <v>1.7999999999999998</v>
      </c>
      <c r="F91" s="73">
        <v>1048.76</v>
      </c>
      <c r="G91" s="7">
        <f t="shared" si="8"/>
        <v>1887.7679999999998</v>
      </c>
      <c r="H91"/>
      <c r="I91" s="61">
        <f t="shared" si="10"/>
        <v>0.53999999999999992</v>
      </c>
      <c r="J91">
        <v>1.2749999999999999</v>
      </c>
      <c r="K91">
        <f t="shared" si="11"/>
        <v>2.2949999999999995</v>
      </c>
    </row>
    <row r="92" spans="1:11" ht="30" x14ac:dyDescent="0.2">
      <c r="A92" s="3" t="s">
        <v>155</v>
      </c>
      <c r="B92" s="3">
        <f t="shared" si="9"/>
        <v>80</v>
      </c>
      <c r="C92" s="21" t="s">
        <v>156</v>
      </c>
      <c r="D92" s="3" t="s">
        <v>7</v>
      </c>
      <c r="E92" s="23">
        <v>1.7999999999999998</v>
      </c>
      <c r="F92" s="73">
        <v>1719.48</v>
      </c>
      <c r="G92" s="7">
        <f t="shared" si="8"/>
        <v>3095.0639999999999</v>
      </c>
      <c r="H92"/>
      <c r="I92" s="61">
        <f t="shared" si="10"/>
        <v>0.53999999999999992</v>
      </c>
      <c r="J92">
        <v>1.2749999999999999</v>
      </c>
      <c r="K92">
        <f t="shared" si="11"/>
        <v>2.2949999999999995</v>
      </c>
    </row>
    <row r="93" spans="1:11" ht="30" x14ac:dyDescent="0.2">
      <c r="A93" s="3" t="s">
        <v>157</v>
      </c>
      <c r="B93" s="3">
        <f t="shared" si="9"/>
        <v>81</v>
      </c>
      <c r="C93" s="21" t="s">
        <v>158</v>
      </c>
      <c r="D93" s="3" t="s">
        <v>7</v>
      </c>
      <c r="E93" s="23">
        <v>7.5</v>
      </c>
      <c r="F93" s="73">
        <v>462.76</v>
      </c>
      <c r="G93" s="7">
        <f t="shared" si="8"/>
        <v>3470.7</v>
      </c>
      <c r="H93"/>
      <c r="I93" s="61">
        <f t="shared" si="10"/>
        <v>2.25</v>
      </c>
      <c r="J93">
        <v>1.2749999999999999</v>
      </c>
      <c r="K93">
        <f t="shared" si="11"/>
        <v>9.5625</v>
      </c>
    </row>
    <row r="94" spans="1:11" ht="30" x14ac:dyDescent="0.2">
      <c r="A94" s="3" t="s">
        <v>159</v>
      </c>
      <c r="B94" s="3">
        <f t="shared" si="9"/>
        <v>82</v>
      </c>
      <c r="C94" s="21" t="s">
        <v>160</v>
      </c>
      <c r="D94" s="3" t="s">
        <v>7</v>
      </c>
      <c r="E94" s="23">
        <v>30</v>
      </c>
      <c r="F94" s="73">
        <v>11.69</v>
      </c>
      <c r="G94" s="7">
        <f t="shared" si="8"/>
        <v>350.7</v>
      </c>
      <c r="H94"/>
      <c r="I94" s="61">
        <f t="shared" si="10"/>
        <v>9</v>
      </c>
      <c r="J94">
        <v>1.2749999999999999</v>
      </c>
      <c r="K94">
        <f t="shared" si="11"/>
        <v>38.25</v>
      </c>
    </row>
    <row r="95" spans="1:11" ht="30" x14ac:dyDescent="0.2">
      <c r="A95" s="3" t="s">
        <v>161</v>
      </c>
      <c r="B95" s="3">
        <f t="shared" si="9"/>
        <v>83</v>
      </c>
      <c r="C95" s="21" t="s">
        <v>162</v>
      </c>
      <c r="D95" s="3" t="s">
        <v>7</v>
      </c>
      <c r="E95" s="23">
        <v>30</v>
      </c>
      <c r="F95" s="73">
        <v>18.170000000000002</v>
      </c>
      <c r="G95" s="7">
        <f t="shared" si="8"/>
        <v>545.1</v>
      </c>
      <c r="H95"/>
      <c r="I95" s="61">
        <f t="shared" si="10"/>
        <v>9</v>
      </c>
      <c r="J95">
        <v>1.2749999999999999</v>
      </c>
      <c r="K95">
        <f t="shared" si="11"/>
        <v>38.25</v>
      </c>
    </row>
    <row r="96" spans="1:11" ht="60" x14ac:dyDescent="0.2">
      <c r="A96" s="3">
        <v>83463</v>
      </c>
      <c r="B96" s="3">
        <f t="shared" si="9"/>
        <v>84</v>
      </c>
      <c r="C96" s="21" t="s">
        <v>163</v>
      </c>
      <c r="D96" s="3" t="s">
        <v>7</v>
      </c>
      <c r="E96" s="23">
        <v>2.4</v>
      </c>
      <c r="F96" s="73">
        <v>253.31</v>
      </c>
      <c r="G96" s="7">
        <f t="shared" si="8"/>
        <v>607.94399999999996</v>
      </c>
      <c r="H96"/>
      <c r="I96" s="61">
        <f t="shared" si="10"/>
        <v>0.72</v>
      </c>
      <c r="J96">
        <v>1.2749999999999999</v>
      </c>
      <c r="K96">
        <f t="shared" si="11"/>
        <v>3.0599999999999996</v>
      </c>
    </row>
    <row r="97" spans="1:11" ht="60" x14ac:dyDescent="0.2">
      <c r="A97" s="3" t="s">
        <v>164</v>
      </c>
      <c r="B97" s="3">
        <f t="shared" si="9"/>
        <v>85</v>
      </c>
      <c r="C97" s="21" t="s">
        <v>165</v>
      </c>
      <c r="D97" s="3" t="s">
        <v>7</v>
      </c>
      <c r="E97" s="23">
        <v>2.4</v>
      </c>
      <c r="F97" s="73">
        <v>344.97</v>
      </c>
      <c r="G97" s="7">
        <f t="shared" si="8"/>
        <v>827.928</v>
      </c>
      <c r="H97"/>
      <c r="I97" s="61">
        <f t="shared" si="10"/>
        <v>0.72</v>
      </c>
      <c r="J97">
        <v>1.2749999999999999</v>
      </c>
      <c r="K97">
        <f t="shared" si="11"/>
        <v>3.0599999999999996</v>
      </c>
    </row>
    <row r="98" spans="1:11" ht="60" x14ac:dyDescent="0.2">
      <c r="A98" s="3" t="s">
        <v>166</v>
      </c>
      <c r="B98" s="3">
        <f t="shared" si="9"/>
        <v>86</v>
      </c>
      <c r="C98" s="21" t="s">
        <v>167</v>
      </c>
      <c r="D98" s="3" t="s">
        <v>7</v>
      </c>
      <c r="E98" s="23">
        <v>2.4</v>
      </c>
      <c r="F98" s="73">
        <v>400.12</v>
      </c>
      <c r="G98" s="7">
        <f t="shared" si="8"/>
        <v>960.28800000000001</v>
      </c>
      <c r="H98"/>
      <c r="I98" s="61">
        <f t="shared" si="10"/>
        <v>0.72</v>
      </c>
      <c r="J98">
        <v>1.2749999999999999</v>
      </c>
      <c r="K98">
        <f t="shared" si="11"/>
        <v>3.0599999999999996</v>
      </c>
    </row>
    <row r="99" spans="1:11" ht="60" x14ac:dyDescent="0.2">
      <c r="A99" s="3" t="s">
        <v>168</v>
      </c>
      <c r="B99" s="3">
        <f t="shared" si="9"/>
        <v>87</v>
      </c>
      <c r="C99" s="21" t="s">
        <v>169</v>
      </c>
      <c r="D99" s="3" t="s">
        <v>7</v>
      </c>
      <c r="E99" s="23">
        <v>2.4</v>
      </c>
      <c r="F99" s="73">
        <v>782.68</v>
      </c>
      <c r="G99" s="7">
        <f t="shared" si="8"/>
        <v>1878.4319999999998</v>
      </c>
      <c r="H99"/>
      <c r="I99" s="61">
        <f t="shared" si="10"/>
        <v>0.72</v>
      </c>
      <c r="J99">
        <v>1.2749999999999999</v>
      </c>
      <c r="K99">
        <f t="shared" si="11"/>
        <v>3.0599999999999996</v>
      </c>
    </row>
    <row r="100" spans="1:11" ht="30" x14ac:dyDescent="0.2">
      <c r="A100" s="56">
        <v>72339</v>
      </c>
      <c r="B100" s="3">
        <f t="shared" si="9"/>
        <v>88</v>
      </c>
      <c r="C100" s="57" t="s">
        <v>170</v>
      </c>
      <c r="D100" s="56" t="s">
        <v>7</v>
      </c>
      <c r="E100" s="58">
        <v>69</v>
      </c>
      <c r="F100" s="74">
        <v>47.25</v>
      </c>
      <c r="G100" s="59">
        <f t="shared" si="8"/>
        <v>3260.25</v>
      </c>
      <c r="H100"/>
      <c r="I100" s="61">
        <f t="shared" si="10"/>
        <v>20.7</v>
      </c>
      <c r="J100">
        <v>1.2749999999999999</v>
      </c>
      <c r="K100">
        <f t="shared" si="11"/>
        <v>87.974999999999994</v>
      </c>
    </row>
    <row r="101" spans="1:11" ht="30" x14ac:dyDescent="0.2">
      <c r="A101" s="3">
        <v>83403</v>
      </c>
      <c r="B101" s="3">
        <f t="shared" si="9"/>
        <v>89</v>
      </c>
      <c r="C101" s="21" t="s">
        <v>171</v>
      </c>
      <c r="D101" s="3" t="s">
        <v>7</v>
      </c>
      <c r="E101" s="23">
        <v>30</v>
      </c>
      <c r="F101" s="73">
        <v>14.95</v>
      </c>
      <c r="G101" s="7">
        <f t="shared" si="8"/>
        <v>448.5</v>
      </c>
      <c r="H101"/>
      <c r="I101" s="61">
        <f t="shared" si="10"/>
        <v>9</v>
      </c>
      <c r="J101">
        <v>1.2749999999999999</v>
      </c>
      <c r="K101">
        <f t="shared" si="11"/>
        <v>38.25</v>
      </c>
    </row>
    <row r="102" spans="1:11" ht="30" x14ac:dyDescent="0.2">
      <c r="A102" s="3" t="s">
        <v>172</v>
      </c>
      <c r="B102" s="3">
        <f t="shared" si="9"/>
        <v>90</v>
      </c>
      <c r="C102" s="21" t="s">
        <v>173</v>
      </c>
      <c r="D102" s="3" t="s">
        <v>13</v>
      </c>
      <c r="E102" s="23">
        <v>95.625</v>
      </c>
      <c r="F102" s="73">
        <v>1.46</v>
      </c>
      <c r="G102" s="7">
        <f t="shared" si="8"/>
        <v>139.61249999999998</v>
      </c>
      <c r="H102"/>
      <c r="I102" s="61">
        <f t="shared" si="10"/>
        <v>28.6875</v>
      </c>
      <c r="J102">
        <v>1.2749999999999999</v>
      </c>
      <c r="K102">
        <f t="shared" si="11"/>
        <v>121.92187499999999</v>
      </c>
    </row>
    <row r="103" spans="1:11" ht="30" x14ac:dyDescent="0.2">
      <c r="A103" s="3">
        <v>83366</v>
      </c>
      <c r="B103" s="3">
        <f t="shared" si="9"/>
        <v>91</v>
      </c>
      <c r="C103" s="21" t="s">
        <v>174</v>
      </c>
      <c r="D103" s="3" t="s">
        <v>7</v>
      </c>
      <c r="E103" s="23">
        <v>3</v>
      </c>
      <c r="F103" s="73">
        <v>50.61</v>
      </c>
      <c r="G103" s="7">
        <f t="shared" si="8"/>
        <v>151.82999999999998</v>
      </c>
      <c r="H103"/>
      <c r="I103" s="61">
        <f t="shared" si="10"/>
        <v>0.89999999999999991</v>
      </c>
      <c r="J103">
        <v>1.2749999999999999</v>
      </c>
      <c r="K103">
        <f t="shared" si="11"/>
        <v>3.8249999999999997</v>
      </c>
    </row>
    <row r="104" spans="1:11" ht="30" x14ac:dyDescent="0.2">
      <c r="A104" s="3">
        <v>83367</v>
      </c>
      <c r="B104" s="3">
        <f t="shared" si="9"/>
        <v>92</v>
      </c>
      <c r="C104" s="21" t="s">
        <v>175</v>
      </c>
      <c r="D104" s="3" t="s">
        <v>7</v>
      </c>
      <c r="E104" s="23">
        <v>2.4</v>
      </c>
      <c r="F104" s="73">
        <v>360.41</v>
      </c>
      <c r="G104" s="7">
        <f t="shared" si="8"/>
        <v>864.98400000000004</v>
      </c>
      <c r="H104"/>
      <c r="I104" s="61">
        <f t="shared" si="10"/>
        <v>0.72</v>
      </c>
      <c r="J104">
        <v>1.2749999999999999</v>
      </c>
      <c r="K104">
        <f t="shared" si="11"/>
        <v>3.0599999999999996</v>
      </c>
    </row>
    <row r="105" spans="1:11" ht="30" x14ac:dyDescent="0.2">
      <c r="A105" s="3">
        <v>83368</v>
      </c>
      <c r="B105" s="3">
        <f t="shared" si="9"/>
        <v>93</v>
      </c>
      <c r="C105" s="21" t="s">
        <v>176</v>
      </c>
      <c r="D105" s="3" t="s">
        <v>7</v>
      </c>
      <c r="E105" s="23">
        <v>2.4</v>
      </c>
      <c r="F105" s="73">
        <v>985.02</v>
      </c>
      <c r="G105" s="7">
        <f t="shared" si="8"/>
        <v>2364.0479999999998</v>
      </c>
      <c r="H105"/>
      <c r="I105" s="61">
        <f t="shared" si="10"/>
        <v>0.72</v>
      </c>
      <c r="J105">
        <v>1.2749999999999999</v>
      </c>
      <c r="K105">
        <f t="shared" si="11"/>
        <v>3.0599999999999996</v>
      </c>
    </row>
    <row r="106" spans="1:11" ht="45" x14ac:dyDescent="0.2">
      <c r="A106" s="3">
        <v>83369</v>
      </c>
      <c r="B106" s="3">
        <f t="shared" si="9"/>
        <v>94</v>
      </c>
      <c r="C106" s="21" t="s">
        <v>177</v>
      </c>
      <c r="D106" s="3" t="s">
        <v>7</v>
      </c>
      <c r="E106" s="23">
        <v>3</v>
      </c>
      <c r="F106" s="73">
        <v>234.1</v>
      </c>
      <c r="G106" s="7">
        <f t="shared" si="8"/>
        <v>702.3</v>
      </c>
      <c r="H106"/>
      <c r="I106" s="61">
        <f t="shared" si="10"/>
        <v>0.89999999999999991</v>
      </c>
      <c r="J106">
        <v>1.2749999999999999</v>
      </c>
      <c r="K106">
        <f t="shared" si="11"/>
        <v>3.8249999999999997</v>
      </c>
    </row>
    <row r="107" spans="1:11" ht="45" x14ac:dyDescent="0.2">
      <c r="A107" s="3">
        <v>83370</v>
      </c>
      <c r="B107" s="3">
        <f t="shared" si="9"/>
        <v>95</v>
      </c>
      <c r="C107" s="21" t="s">
        <v>178</v>
      </c>
      <c r="D107" s="3" t="s">
        <v>7</v>
      </c>
      <c r="E107" s="23">
        <v>3</v>
      </c>
      <c r="F107" s="73">
        <v>146.16</v>
      </c>
      <c r="G107" s="7">
        <f t="shared" si="8"/>
        <v>438.48</v>
      </c>
      <c r="H107"/>
      <c r="I107" s="61">
        <f t="shared" si="10"/>
        <v>0.89999999999999991</v>
      </c>
      <c r="J107">
        <v>1.2749999999999999</v>
      </c>
      <c r="K107">
        <f t="shared" si="11"/>
        <v>3.8249999999999997</v>
      </c>
    </row>
    <row r="108" spans="1:11" ht="45" x14ac:dyDescent="0.2">
      <c r="A108" s="3">
        <v>83371</v>
      </c>
      <c r="B108" s="3">
        <f t="shared" si="9"/>
        <v>96</v>
      </c>
      <c r="C108" s="21" t="s">
        <v>179</v>
      </c>
      <c r="D108" s="3" t="s">
        <v>7</v>
      </c>
      <c r="E108" s="23">
        <v>3</v>
      </c>
      <c r="F108" s="73">
        <v>88.02</v>
      </c>
      <c r="G108" s="7">
        <f t="shared" si="8"/>
        <v>264.06</v>
      </c>
      <c r="H108"/>
      <c r="I108" s="61">
        <f t="shared" si="10"/>
        <v>0.89999999999999991</v>
      </c>
      <c r="J108">
        <v>1.2749999999999999</v>
      </c>
      <c r="K108">
        <f t="shared" si="11"/>
        <v>3.8249999999999997</v>
      </c>
    </row>
    <row r="109" spans="1:11" ht="30" x14ac:dyDescent="0.2">
      <c r="A109" s="3">
        <v>83366</v>
      </c>
      <c r="B109" s="3">
        <f t="shared" si="9"/>
        <v>97</v>
      </c>
      <c r="C109" s="21" t="s">
        <v>180</v>
      </c>
      <c r="D109" s="3" t="s">
        <v>13</v>
      </c>
      <c r="E109" s="23">
        <v>103.27499999999999</v>
      </c>
      <c r="F109" s="73">
        <v>50.61</v>
      </c>
      <c r="G109" s="7">
        <f t="shared" si="8"/>
        <v>5226.7477499999995</v>
      </c>
      <c r="H109"/>
      <c r="I109" s="61">
        <f t="shared" si="10"/>
        <v>30.982499999999995</v>
      </c>
      <c r="J109">
        <v>1.2749999999999999</v>
      </c>
      <c r="K109">
        <f t="shared" si="11"/>
        <v>131.67562499999997</v>
      </c>
    </row>
    <row r="110" spans="1:11" ht="45" x14ac:dyDescent="0.2">
      <c r="A110" s="3">
        <v>84676</v>
      </c>
      <c r="B110" s="3">
        <f t="shared" si="9"/>
        <v>98</v>
      </c>
      <c r="C110" s="21" t="s">
        <v>181</v>
      </c>
      <c r="D110" s="3" t="s">
        <v>7</v>
      </c>
      <c r="E110" s="23">
        <v>3.5999999999999996</v>
      </c>
      <c r="F110" s="73">
        <v>332.56</v>
      </c>
      <c r="G110" s="7">
        <f t="shared" si="8"/>
        <v>1197.2159999999999</v>
      </c>
      <c r="H110"/>
      <c r="I110" s="61">
        <f t="shared" si="10"/>
        <v>1.0799999999999998</v>
      </c>
      <c r="J110">
        <v>1.2749999999999999</v>
      </c>
      <c r="K110">
        <f t="shared" si="11"/>
        <v>4.589999999999999</v>
      </c>
    </row>
    <row r="111" spans="1:11" ht="30" x14ac:dyDescent="0.2">
      <c r="A111" s="3">
        <v>84796</v>
      </c>
      <c r="B111" s="3">
        <f t="shared" si="9"/>
        <v>99</v>
      </c>
      <c r="C111" s="21" t="s">
        <v>182</v>
      </c>
      <c r="D111" s="3" t="s">
        <v>7</v>
      </c>
      <c r="E111" s="23">
        <v>3.5999999999999996</v>
      </c>
      <c r="F111" s="73">
        <v>501.16</v>
      </c>
      <c r="G111" s="7">
        <f t="shared" si="8"/>
        <v>1804.1759999999999</v>
      </c>
      <c r="H111"/>
      <c r="I111" s="61">
        <f t="shared" si="10"/>
        <v>1.0799999999999998</v>
      </c>
      <c r="J111">
        <v>1.2749999999999999</v>
      </c>
      <c r="K111">
        <f t="shared" si="11"/>
        <v>4.589999999999999</v>
      </c>
    </row>
    <row r="112" spans="1:11" ht="30" x14ac:dyDescent="0.2">
      <c r="A112" s="3">
        <v>84798</v>
      </c>
      <c r="B112" s="3">
        <f t="shared" si="9"/>
        <v>100</v>
      </c>
      <c r="C112" s="21" t="s">
        <v>183</v>
      </c>
      <c r="D112" s="3" t="s">
        <v>7</v>
      </c>
      <c r="E112" s="23">
        <v>3.5999999999999996</v>
      </c>
      <c r="F112" s="73">
        <v>222.95</v>
      </c>
      <c r="G112" s="7">
        <f t="shared" si="8"/>
        <v>802.61999999999989</v>
      </c>
      <c r="H112"/>
      <c r="I112" s="61">
        <f t="shared" si="10"/>
        <v>1.0799999999999998</v>
      </c>
      <c r="J112">
        <v>1.2749999999999999</v>
      </c>
      <c r="K112">
        <f t="shared" si="11"/>
        <v>4.589999999999999</v>
      </c>
    </row>
    <row r="113" spans="1:11" ht="15" x14ac:dyDescent="0.2">
      <c r="A113" s="3">
        <v>83486</v>
      </c>
      <c r="B113" s="3">
        <f t="shared" si="9"/>
        <v>101</v>
      </c>
      <c r="C113" s="21" t="s">
        <v>184</v>
      </c>
      <c r="D113" s="3" t="s">
        <v>7</v>
      </c>
      <c r="E113" s="23">
        <v>1.5</v>
      </c>
      <c r="F113" s="73">
        <v>1203.3699999999999</v>
      </c>
      <c r="G113" s="7">
        <f t="shared" si="8"/>
        <v>1805.0549999999998</v>
      </c>
      <c r="H113"/>
      <c r="I113" s="61">
        <f t="shared" si="10"/>
        <v>0.44999999999999996</v>
      </c>
      <c r="J113">
        <v>1.2749999999999999</v>
      </c>
      <c r="K113">
        <f t="shared" si="11"/>
        <v>1.9124999999999999</v>
      </c>
    </row>
    <row r="114" spans="1:11" ht="15" x14ac:dyDescent="0.2">
      <c r="A114" s="3">
        <v>83645</v>
      </c>
      <c r="B114" s="3">
        <f t="shared" si="9"/>
        <v>102</v>
      </c>
      <c r="C114" s="21" t="s">
        <v>185</v>
      </c>
      <c r="D114" s="3" t="s">
        <v>7</v>
      </c>
      <c r="E114" s="23">
        <v>1.5</v>
      </c>
      <c r="F114" s="73">
        <v>1886.61</v>
      </c>
      <c r="G114" s="7">
        <f t="shared" si="8"/>
        <v>2829.915</v>
      </c>
      <c r="H114"/>
      <c r="I114" s="61">
        <f t="shared" si="10"/>
        <v>0.44999999999999996</v>
      </c>
      <c r="J114">
        <v>1.2749999999999999</v>
      </c>
      <c r="K114">
        <f t="shared" si="11"/>
        <v>1.9124999999999999</v>
      </c>
    </row>
    <row r="115" spans="1:11" ht="15" x14ac:dyDescent="0.2">
      <c r="A115" s="3">
        <v>83646</v>
      </c>
      <c r="B115" s="3">
        <f t="shared" si="9"/>
        <v>103</v>
      </c>
      <c r="C115" s="21" t="s">
        <v>186</v>
      </c>
      <c r="D115" s="3" t="s">
        <v>7</v>
      </c>
      <c r="E115" s="23">
        <v>1.5</v>
      </c>
      <c r="F115" s="73">
        <v>1959.57</v>
      </c>
      <c r="G115" s="7">
        <f t="shared" si="8"/>
        <v>2939.355</v>
      </c>
      <c r="H115"/>
      <c r="I115" s="61">
        <f t="shared" si="10"/>
        <v>0.44999999999999996</v>
      </c>
      <c r="J115">
        <v>1.2749999999999999</v>
      </c>
      <c r="K115">
        <f t="shared" si="11"/>
        <v>1.9124999999999999</v>
      </c>
    </row>
    <row r="116" spans="1:11" ht="15" x14ac:dyDescent="0.2">
      <c r="A116" s="3">
        <v>83647</v>
      </c>
      <c r="B116" s="3">
        <f t="shared" si="9"/>
        <v>104</v>
      </c>
      <c r="C116" s="21" t="s">
        <v>187</v>
      </c>
      <c r="D116" s="3" t="s">
        <v>7</v>
      </c>
      <c r="E116" s="23">
        <v>1.5</v>
      </c>
      <c r="F116" s="73">
        <v>1278.1199999999999</v>
      </c>
      <c r="G116" s="7">
        <f t="shared" ref="G116:G120" si="12">E116*F116</f>
        <v>1917.1799999999998</v>
      </c>
      <c r="H116"/>
      <c r="I116" s="61">
        <f t="shared" si="10"/>
        <v>0.44999999999999996</v>
      </c>
      <c r="J116">
        <v>1.2749999999999999</v>
      </c>
      <c r="K116">
        <f t="shared" si="11"/>
        <v>1.9124999999999999</v>
      </c>
    </row>
    <row r="117" spans="1:11" ht="30" x14ac:dyDescent="0.2">
      <c r="A117" s="3">
        <v>72341</v>
      </c>
      <c r="B117" s="3">
        <f t="shared" ref="B117:B120" si="13">B116+1</f>
        <v>105</v>
      </c>
      <c r="C117" s="21" t="s">
        <v>188</v>
      </c>
      <c r="D117" s="3" t="s">
        <v>7</v>
      </c>
      <c r="E117" s="23">
        <v>4.5</v>
      </c>
      <c r="F117" s="73">
        <v>192.85</v>
      </c>
      <c r="G117" s="7">
        <f t="shared" si="12"/>
        <v>867.82499999999993</v>
      </c>
      <c r="H117"/>
      <c r="I117" s="61">
        <f t="shared" si="10"/>
        <v>1.3499999999999999</v>
      </c>
      <c r="J117">
        <v>1.2749999999999999</v>
      </c>
      <c r="K117">
        <f t="shared" si="11"/>
        <v>5.7374999999999998</v>
      </c>
    </row>
    <row r="118" spans="1:11" ht="30" x14ac:dyDescent="0.2">
      <c r="A118" s="3">
        <v>72343</v>
      </c>
      <c r="B118" s="3">
        <f t="shared" si="13"/>
        <v>106</v>
      </c>
      <c r="C118" s="21" t="s">
        <v>189</v>
      </c>
      <c r="D118" s="3" t="s">
        <v>7</v>
      </c>
      <c r="E118" s="23">
        <v>4.5</v>
      </c>
      <c r="F118" s="73">
        <v>227.83</v>
      </c>
      <c r="G118" s="7">
        <f t="shared" si="12"/>
        <v>1025.2350000000001</v>
      </c>
      <c r="H118"/>
      <c r="I118" s="61">
        <f t="shared" si="10"/>
        <v>1.3499999999999999</v>
      </c>
      <c r="J118">
        <v>1.2749999999999999</v>
      </c>
      <c r="K118">
        <f t="shared" si="11"/>
        <v>5.7374999999999998</v>
      </c>
    </row>
    <row r="119" spans="1:11" ht="30" x14ac:dyDescent="0.2">
      <c r="A119" s="3">
        <v>72344</v>
      </c>
      <c r="B119" s="3">
        <f t="shared" si="13"/>
        <v>107</v>
      </c>
      <c r="C119" s="21" t="s">
        <v>190</v>
      </c>
      <c r="D119" s="3" t="s">
        <v>7</v>
      </c>
      <c r="E119" s="23">
        <v>4.5</v>
      </c>
      <c r="F119" s="73">
        <v>355.98</v>
      </c>
      <c r="G119" s="7">
        <f t="shared" si="12"/>
        <v>1601.91</v>
      </c>
      <c r="H119"/>
      <c r="I119" s="61">
        <f t="shared" si="10"/>
        <v>1.3499999999999999</v>
      </c>
      <c r="J119">
        <v>1.2749999999999999</v>
      </c>
      <c r="K119">
        <f t="shared" si="11"/>
        <v>5.7374999999999998</v>
      </c>
    </row>
    <row r="120" spans="1:11" ht="30" x14ac:dyDescent="0.2">
      <c r="A120" s="3">
        <v>72345</v>
      </c>
      <c r="B120" s="3">
        <f t="shared" si="13"/>
        <v>108</v>
      </c>
      <c r="C120" s="21" t="s">
        <v>191</v>
      </c>
      <c r="D120" s="3" t="s">
        <v>7</v>
      </c>
      <c r="E120" s="23">
        <v>2.4</v>
      </c>
      <c r="F120" s="73">
        <v>1012.78</v>
      </c>
      <c r="G120" s="7">
        <f t="shared" si="12"/>
        <v>2430.672</v>
      </c>
      <c r="H120"/>
      <c r="I120" s="61">
        <f t="shared" si="10"/>
        <v>0.72</v>
      </c>
      <c r="J120">
        <v>1.2749999999999999</v>
      </c>
      <c r="K120">
        <f t="shared" si="11"/>
        <v>3.0599999999999996</v>
      </c>
    </row>
    <row r="121" spans="1:11" ht="15.75" customHeight="1" x14ac:dyDescent="0.2">
      <c r="A121" s="87" t="s">
        <v>379</v>
      </c>
      <c r="B121" s="87"/>
      <c r="C121" s="87"/>
      <c r="D121" s="87"/>
      <c r="E121" s="87"/>
      <c r="F121" s="87"/>
      <c r="G121" s="50">
        <f>SUM(G52:G120)</f>
        <v>181329.40125000002</v>
      </c>
      <c r="H121" s="91"/>
      <c r="I121" s="61">
        <f t="shared" si="10"/>
        <v>0</v>
      </c>
      <c r="J121">
        <v>1.2749999999999999</v>
      </c>
      <c r="K121">
        <f t="shared" si="11"/>
        <v>0</v>
      </c>
    </row>
    <row r="122" spans="1:11" ht="15.75" x14ac:dyDescent="0.2">
      <c r="A122" s="88" t="s">
        <v>394</v>
      </c>
      <c r="B122" s="88"/>
      <c r="C122" s="88"/>
      <c r="D122" s="88"/>
      <c r="E122" s="88"/>
      <c r="F122" s="88"/>
      <c r="G122" s="88"/>
      <c r="H122" s="91"/>
      <c r="I122" s="61">
        <f t="shared" si="10"/>
        <v>0</v>
      </c>
      <c r="J122">
        <v>1.2749999999999999</v>
      </c>
      <c r="K122">
        <f t="shared" si="11"/>
        <v>0</v>
      </c>
    </row>
    <row r="123" spans="1:11" ht="75" x14ac:dyDescent="0.2">
      <c r="A123" s="3">
        <v>86943</v>
      </c>
      <c r="B123" s="3">
        <f>B120+1</f>
        <v>109</v>
      </c>
      <c r="C123" s="18" t="s">
        <v>192</v>
      </c>
      <c r="D123" s="5" t="s">
        <v>36</v>
      </c>
      <c r="E123" s="6">
        <v>18</v>
      </c>
      <c r="F123" s="67">
        <v>171.65</v>
      </c>
      <c r="G123" s="7">
        <f t="shared" ref="G123:G137" si="14">E123*F123</f>
        <v>3089.7000000000003</v>
      </c>
      <c r="H123" s="91"/>
      <c r="I123" s="61">
        <f t="shared" si="10"/>
        <v>5.3999999999999995</v>
      </c>
      <c r="J123">
        <v>1.2749999999999999</v>
      </c>
      <c r="K123">
        <f t="shared" si="11"/>
        <v>22.95</v>
      </c>
    </row>
    <row r="124" spans="1:11" ht="30" x14ac:dyDescent="0.2">
      <c r="A124" s="3">
        <v>86878</v>
      </c>
      <c r="B124" s="3">
        <f>B123+1</f>
        <v>110</v>
      </c>
      <c r="C124" s="18" t="s">
        <v>193</v>
      </c>
      <c r="D124" s="5" t="s">
        <v>36</v>
      </c>
      <c r="E124" s="6">
        <v>69</v>
      </c>
      <c r="F124" s="75">
        <v>37.74</v>
      </c>
      <c r="G124" s="7">
        <f t="shared" si="14"/>
        <v>2604.06</v>
      </c>
      <c r="H124" s="91"/>
      <c r="I124" s="61">
        <f t="shared" si="10"/>
        <v>20.7</v>
      </c>
      <c r="J124">
        <v>1.2749999999999999</v>
      </c>
      <c r="K124">
        <f t="shared" si="11"/>
        <v>87.974999999999994</v>
      </c>
    </row>
    <row r="125" spans="1:11" ht="30" x14ac:dyDescent="0.2">
      <c r="A125" s="3">
        <v>86879</v>
      </c>
      <c r="B125" s="3">
        <f t="shared" ref="B125:B137" si="15">B124+1</f>
        <v>111</v>
      </c>
      <c r="C125" s="18" t="s">
        <v>194</v>
      </c>
      <c r="D125" s="5" t="s">
        <v>36</v>
      </c>
      <c r="E125" s="6">
        <v>135</v>
      </c>
      <c r="F125" s="75">
        <v>5.14</v>
      </c>
      <c r="G125" s="7">
        <f t="shared" si="14"/>
        <v>693.9</v>
      </c>
      <c r="H125" s="91"/>
      <c r="I125" s="61">
        <f t="shared" si="10"/>
        <v>40.5</v>
      </c>
      <c r="J125">
        <v>1.2749999999999999</v>
      </c>
      <c r="K125">
        <f t="shared" si="11"/>
        <v>172.125</v>
      </c>
    </row>
    <row r="126" spans="1:11" ht="45" x14ac:dyDescent="0.2">
      <c r="A126" s="3">
        <v>86931</v>
      </c>
      <c r="B126" s="3">
        <f t="shared" si="15"/>
        <v>112</v>
      </c>
      <c r="C126" s="18" t="s">
        <v>195</v>
      </c>
      <c r="D126" s="5" t="s">
        <v>36</v>
      </c>
      <c r="E126" s="6">
        <v>60</v>
      </c>
      <c r="F126" s="75">
        <v>357.16</v>
      </c>
      <c r="G126" s="7">
        <f t="shared" si="14"/>
        <v>21429.600000000002</v>
      </c>
      <c r="H126" s="91"/>
      <c r="I126" s="61">
        <f t="shared" si="10"/>
        <v>18</v>
      </c>
      <c r="J126">
        <v>1.2749999999999999</v>
      </c>
      <c r="K126">
        <f t="shared" si="11"/>
        <v>76.5</v>
      </c>
    </row>
    <row r="127" spans="1:11" ht="60" x14ac:dyDescent="0.2">
      <c r="A127" s="3" t="s">
        <v>196</v>
      </c>
      <c r="B127" s="3">
        <f t="shared" si="15"/>
        <v>113</v>
      </c>
      <c r="C127" s="18" t="s">
        <v>197</v>
      </c>
      <c r="D127" s="5" t="s">
        <v>36</v>
      </c>
      <c r="E127" s="6">
        <v>19.5</v>
      </c>
      <c r="F127" s="75">
        <v>425.98</v>
      </c>
      <c r="G127" s="7">
        <f t="shared" si="14"/>
        <v>8306.61</v>
      </c>
      <c r="H127"/>
      <c r="I127" s="61">
        <f t="shared" si="10"/>
        <v>5.85</v>
      </c>
      <c r="J127">
        <v>1.2749999999999999</v>
      </c>
      <c r="K127">
        <f t="shared" si="11"/>
        <v>24.862499999999997</v>
      </c>
    </row>
    <row r="128" spans="1:11" ht="30" x14ac:dyDescent="0.2">
      <c r="A128" s="3">
        <v>88503</v>
      </c>
      <c r="B128" s="3">
        <f t="shared" si="15"/>
        <v>114</v>
      </c>
      <c r="C128" s="18" t="s">
        <v>375</v>
      </c>
      <c r="D128" s="5" t="s">
        <v>36</v>
      </c>
      <c r="E128" s="6">
        <v>1.7999999999999998</v>
      </c>
      <c r="F128" s="75">
        <v>679.59</v>
      </c>
      <c r="G128" s="7">
        <f t="shared" si="14"/>
        <v>1223.2619999999999</v>
      </c>
      <c r="H128"/>
      <c r="I128" s="61">
        <f t="shared" si="10"/>
        <v>0.53999999999999992</v>
      </c>
      <c r="J128">
        <v>1.2749999999999999</v>
      </c>
      <c r="K128">
        <f t="shared" si="11"/>
        <v>2.2949999999999995</v>
      </c>
    </row>
    <row r="129" spans="1:11" ht="30" x14ac:dyDescent="0.2">
      <c r="A129" s="3">
        <v>88504</v>
      </c>
      <c r="B129" s="3">
        <f t="shared" si="15"/>
        <v>115</v>
      </c>
      <c r="C129" s="18" t="s">
        <v>376</v>
      </c>
      <c r="D129" s="5" t="s">
        <v>36</v>
      </c>
      <c r="E129" s="6">
        <v>3</v>
      </c>
      <c r="F129" s="75">
        <v>530.86</v>
      </c>
      <c r="G129" s="7">
        <f t="shared" si="14"/>
        <v>1592.58</v>
      </c>
      <c r="H129" s="1" t="s">
        <v>12</v>
      </c>
      <c r="I129" s="61">
        <f t="shared" si="10"/>
        <v>0.89999999999999991</v>
      </c>
      <c r="J129">
        <v>1.2749999999999999</v>
      </c>
      <c r="K129">
        <f t="shared" si="11"/>
        <v>3.8249999999999997</v>
      </c>
    </row>
    <row r="130" spans="1:11" ht="45" x14ac:dyDescent="0.2">
      <c r="A130" s="3">
        <v>89984</v>
      </c>
      <c r="B130" s="3">
        <f t="shared" si="15"/>
        <v>116</v>
      </c>
      <c r="C130" s="16" t="s">
        <v>198</v>
      </c>
      <c r="D130" s="3" t="s">
        <v>36</v>
      </c>
      <c r="E130" s="6">
        <v>105</v>
      </c>
      <c r="F130" s="76">
        <v>43.86</v>
      </c>
      <c r="G130" s="7">
        <f t="shared" si="14"/>
        <v>4605.3</v>
      </c>
      <c r="H130" s="1" t="s">
        <v>12</v>
      </c>
      <c r="I130" s="61">
        <f t="shared" si="10"/>
        <v>31.5</v>
      </c>
      <c r="J130">
        <v>1.2749999999999999</v>
      </c>
      <c r="K130">
        <f t="shared" si="11"/>
        <v>133.875</v>
      </c>
    </row>
    <row r="131" spans="1:11" ht="30" x14ac:dyDescent="0.2">
      <c r="A131" s="3" t="s">
        <v>200</v>
      </c>
      <c r="B131" s="3">
        <f t="shared" si="15"/>
        <v>117</v>
      </c>
      <c r="C131" s="4" t="s">
        <v>201</v>
      </c>
      <c r="D131" s="5" t="s">
        <v>36</v>
      </c>
      <c r="E131" s="6">
        <v>19.5</v>
      </c>
      <c r="F131" s="75">
        <v>200.65</v>
      </c>
      <c r="G131" s="7">
        <f t="shared" si="14"/>
        <v>3912.6750000000002</v>
      </c>
      <c r="H131" s="1" t="s">
        <v>12</v>
      </c>
      <c r="I131" s="61">
        <f t="shared" si="10"/>
        <v>5.85</v>
      </c>
      <c r="J131">
        <v>1.2749999999999999</v>
      </c>
      <c r="K131">
        <f t="shared" si="11"/>
        <v>24.862499999999997</v>
      </c>
    </row>
    <row r="132" spans="1:11" ht="30" x14ac:dyDescent="0.2">
      <c r="A132" s="3">
        <v>86935</v>
      </c>
      <c r="B132" s="3">
        <f t="shared" si="15"/>
        <v>118</v>
      </c>
      <c r="C132" s="4" t="s">
        <v>201</v>
      </c>
      <c r="D132" s="5" t="s">
        <v>36</v>
      </c>
      <c r="E132" s="6">
        <v>9.6</v>
      </c>
      <c r="F132" s="75">
        <v>168.43</v>
      </c>
      <c r="G132" s="7">
        <f t="shared" si="14"/>
        <v>1616.9280000000001</v>
      </c>
      <c r="H132" s="1" t="s">
        <v>12</v>
      </c>
      <c r="I132" s="61">
        <f t="shared" si="10"/>
        <v>2.88</v>
      </c>
      <c r="J132">
        <v>1.2749999999999999</v>
      </c>
      <c r="K132">
        <f t="shared" si="11"/>
        <v>12.239999999999998</v>
      </c>
    </row>
    <row r="133" spans="1:11" ht="45" x14ac:dyDescent="0.2">
      <c r="A133" s="3">
        <v>86937</v>
      </c>
      <c r="B133" s="3">
        <f t="shared" si="15"/>
        <v>119</v>
      </c>
      <c r="C133" s="4" t="s">
        <v>202</v>
      </c>
      <c r="D133" s="5" t="s">
        <v>36</v>
      </c>
      <c r="E133" s="6">
        <v>18</v>
      </c>
      <c r="F133" s="75">
        <v>142.25</v>
      </c>
      <c r="G133" s="7">
        <f t="shared" si="14"/>
        <v>2560.5</v>
      </c>
      <c r="H133" s="1" t="s">
        <v>12</v>
      </c>
      <c r="I133" s="61">
        <f t="shared" si="10"/>
        <v>5.3999999999999995</v>
      </c>
      <c r="J133">
        <v>1.2749999999999999</v>
      </c>
      <c r="K133">
        <f t="shared" si="11"/>
        <v>22.95</v>
      </c>
    </row>
    <row r="134" spans="1:11" ht="30" x14ac:dyDescent="0.2">
      <c r="A134" s="3">
        <v>86909</v>
      </c>
      <c r="B134" s="3">
        <f t="shared" si="15"/>
        <v>120</v>
      </c>
      <c r="C134" s="4" t="s">
        <v>203</v>
      </c>
      <c r="D134" s="5" t="s">
        <v>36</v>
      </c>
      <c r="E134" s="6">
        <v>114</v>
      </c>
      <c r="F134" s="75">
        <v>100.56</v>
      </c>
      <c r="G134" s="7">
        <f t="shared" si="14"/>
        <v>11463.84</v>
      </c>
      <c r="H134" s="1" t="s">
        <v>12</v>
      </c>
      <c r="I134" s="61">
        <f t="shared" si="10"/>
        <v>34.199999999999996</v>
      </c>
      <c r="J134">
        <v>1.2749999999999999</v>
      </c>
      <c r="K134">
        <f t="shared" si="11"/>
        <v>145.35</v>
      </c>
    </row>
    <row r="135" spans="1:11" ht="60" x14ac:dyDescent="0.2">
      <c r="A135" s="3">
        <v>86910</v>
      </c>
      <c r="B135" s="3">
        <f t="shared" si="15"/>
        <v>121</v>
      </c>
      <c r="C135" s="4" t="s">
        <v>204</v>
      </c>
      <c r="D135" s="5" t="s">
        <v>36</v>
      </c>
      <c r="E135" s="6">
        <v>114</v>
      </c>
      <c r="F135" s="75">
        <v>96.17</v>
      </c>
      <c r="G135" s="7">
        <f t="shared" si="14"/>
        <v>10963.380000000001</v>
      </c>
      <c r="H135" s="11" t="s">
        <v>205</v>
      </c>
      <c r="I135" s="61">
        <f t="shared" si="10"/>
        <v>34.199999999999996</v>
      </c>
      <c r="J135">
        <v>1.2749999999999999</v>
      </c>
      <c r="K135">
        <f t="shared" si="11"/>
        <v>145.35</v>
      </c>
    </row>
    <row r="136" spans="1:11" ht="45" x14ac:dyDescent="0.2">
      <c r="A136" s="3">
        <v>89709</v>
      </c>
      <c r="B136" s="3">
        <f t="shared" si="15"/>
        <v>122</v>
      </c>
      <c r="C136" s="4" t="s">
        <v>206</v>
      </c>
      <c r="D136" s="5" t="s">
        <v>36</v>
      </c>
      <c r="E136" s="6">
        <v>30</v>
      </c>
      <c r="F136" s="75">
        <v>7.94</v>
      </c>
      <c r="G136" s="7">
        <f t="shared" si="14"/>
        <v>238.20000000000002</v>
      </c>
      <c r="H136" s="1" t="s">
        <v>12</v>
      </c>
      <c r="I136" s="61">
        <f t="shared" ref="I136:I174" si="16">E136*0.3</f>
        <v>9</v>
      </c>
      <c r="J136">
        <v>1.2749999999999999</v>
      </c>
      <c r="K136">
        <f t="shared" ref="K136:K174" si="17">J136*E136</f>
        <v>38.25</v>
      </c>
    </row>
    <row r="137" spans="1:11" ht="45" x14ac:dyDescent="0.2">
      <c r="A137" s="3">
        <v>89710</v>
      </c>
      <c r="B137" s="3">
        <f t="shared" si="15"/>
        <v>123</v>
      </c>
      <c r="C137" s="4" t="s">
        <v>207</v>
      </c>
      <c r="D137" s="5" t="s">
        <v>36</v>
      </c>
      <c r="E137" s="6">
        <v>30</v>
      </c>
      <c r="F137" s="75">
        <v>7.78</v>
      </c>
      <c r="G137" s="7">
        <f t="shared" si="14"/>
        <v>233.4</v>
      </c>
      <c r="H137" s="1" t="s">
        <v>12</v>
      </c>
      <c r="I137" s="61">
        <f t="shared" si="16"/>
        <v>9</v>
      </c>
      <c r="J137">
        <v>1.2749999999999999</v>
      </c>
      <c r="K137">
        <f t="shared" si="17"/>
        <v>38.25</v>
      </c>
    </row>
    <row r="138" spans="1:11" ht="15.75" customHeight="1" x14ac:dyDescent="0.2">
      <c r="A138" s="87" t="s">
        <v>379</v>
      </c>
      <c r="B138" s="87"/>
      <c r="C138" s="87"/>
      <c r="D138" s="87"/>
      <c r="E138" s="87"/>
      <c r="F138" s="87"/>
      <c r="G138" s="50">
        <f>SUM(G123:G137)</f>
        <v>74533.935000000012</v>
      </c>
      <c r="I138" s="61">
        <f t="shared" si="16"/>
        <v>0</v>
      </c>
      <c r="J138">
        <v>1.2749999999999999</v>
      </c>
      <c r="K138">
        <f t="shared" si="17"/>
        <v>0</v>
      </c>
    </row>
    <row r="139" spans="1:11" ht="15.75" x14ac:dyDescent="0.2">
      <c r="A139" s="88" t="s">
        <v>390</v>
      </c>
      <c r="B139" s="88"/>
      <c r="C139" s="88"/>
      <c r="D139" s="88"/>
      <c r="E139" s="88"/>
      <c r="F139" s="88"/>
      <c r="G139" s="88"/>
      <c r="I139" s="61">
        <f t="shared" si="16"/>
        <v>0</v>
      </c>
      <c r="J139">
        <v>1.2749999999999999</v>
      </c>
      <c r="K139">
        <f t="shared" si="17"/>
        <v>0</v>
      </c>
    </row>
    <row r="140" spans="1:11" ht="30" x14ac:dyDescent="0.2">
      <c r="A140" s="3">
        <v>5811</v>
      </c>
      <c r="B140" s="3">
        <f>B137+1</f>
        <v>124</v>
      </c>
      <c r="C140" s="16" t="s">
        <v>391</v>
      </c>
      <c r="D140" s="3" t="s">
        <v>208</v>
      </c>
      <c r="E140" s="24">
        <v>54</v>
      </c>
      <c r="F140" s="77">
        <v>160.86000000000001</v>
      </c>
      <c r="G140" s="28">
        <f>E140*F140</f>
        <v>8686.44</v>
      </c>
      <c r="I140" s="61">
        <f t="shared" si="16"/>
        <v>16.2</v>
      </c>
      <c r="J140">
        <v>1.2749999999999999</v>
      </c>
      <c r="K140">
        <f t="shared" si="17"/>
        <v>68.849999999999994</v>
      </c>
    </row>
    <row r="141" spans="1:11" ht="30" x14ac:dyDescent="0.2">
      <c r="A141" s="3">
        <v>5855</v>
      </c>
      <c r="B141" s="3">
        <f>B140+1</f>
        <v>125</v>
      </c>
      <c r="C141" s="29" t="s">
        <v>392</v>
      </c>
      <c r="D141" s="30" t="s">
        <v>208</v>
      </c>
      <c r="E141" s="31">
        <v>54</v>
      </c>
      <c r="F141" s="78">
        <v>406.13</v>
      </c>
      <c r="G141" s="28">
        <f t="shared" ref="G141:G142" si="18">E141*F141</f>
        <v>21931.02</v>
      </c>
      <c r="H141"/>
      <c r="I141" s="61">
        <f t="shared" si="16"/>
        <v>16.2</v>
      </c>
      <c r="J141">
        <v>1.2749999999999999</v>
      </c>
      <c r="K141">
        <f t="shared" si="17"/>
        <v>68.849999999999994</v>
      </c>
    </row>
    <row r="142" spans="1:11" ht="30" x14ac:dyDescent="0.2">
      <c r="A142" s="3">
        <v>73467</v>
      </c>
      <c r="B142" s="3">
        <f>B141+1</f>
        <v>126</v>
      </c>
      <c r="C142" s="29" t="s">
        <v>393</v>
      </c>
      <c r="D142" s="30" t="s">
        <v>208</v>
      </c>
      <c r="E142" s="31">
        <v>54</v>
      </c>
      <c r="F142" s="78">
        <v>131.26</v>
      </c>
      <c r="G142" s="28">
        <f t="shared" si="18"/>
        <v>7088.0399999999991</v>
      </c>
      <c r="H142" s="1" t="s">
        <v>12</v>
      </c>
      <c r="I142" s="61">
        <f t="shared" si="16"/>
        <v>16.2</v>
      </c>
      <c r="J142">
        <v>1.2749999999999999</v>
      </c>
      <c r="K142">
        <f t="shared" si="17"/>
        <v>68.849999999999994</v>
      </c>
    </row>
    <row r="143" spans="1:11" ht="15.75" customHeight="1" x14ac:dyDescent="0.2">
      <c r="A143" s="85" t="s">
        <v>379</v>
      </c>
      <c r="B143" s="85"/>
      <c r="C143" s="85"/>
      <c r="D143" s="85"/>
      <c r="E143" s="85"/>
      <c r="F143" s="85"/>
      <c r="G143" s="49">
        <f>SUM(G140:G142)</f>
        <v>37705.5</v>
      </c>
      <c r="H143" s="11" t="s">
        <v>211</v>
      </c>
      <c r="I143" s="61">
        <f t="shared" si="16"/>
        <v>0</v>
      </c>
      <c r="J143">
        <v>1.2749999999999999</v>
      </c>
      <c r="K143">
        <f t="shared" si="17"/>
        <v>0</v>
      </c>
    </row>
    <row r="144" spans="1:11" ht="15.75" x14ac:dyDescent="0.2">
      <c r="A144" s="89" t="s">
        <v>389</v>
      </c>
      <c r="B144" s="89"/>
      <c r="C144" s="89"/>
      <c r="D144" s="89"/>
      <c r="E144" s="89"/>
      <c r="F144" s="89"/>
      <c r="G144" s="89"/>
      <c r="H144" s="1" t="s">
        <v>12</v>
      </c>
      <c r="I144" s="61">
        <f t="shared" si="16"/>
        <v>0</v>
      </c>
      <c r="J144">
        <v>1.2749999999999999</v>
      </c>
      <c r="K144">
        <f t="shared" si="17"/>
        <v>0</v>
      </c>
    </row>
    <row r="145" spans="1:11" ht="30" x14ac:dyDescent="0.2">
      <c r="A145" s="3" t="s">
        <v>213</v>
      </c>
      <c r="B145" s="3">
        <f>B142+1</f>
        <v>127</v>
      </c>
      <c r="C145" s="16" t="s">
        <v>214</v>
      </c>
      <c r="D145" s="3" t="s">
        <v>11</v>
      </c>
      <c r="E145" s="11">
        <v>21037.5</v>
      </c>
      <c r="F145" s="69">
        <v>1.38</v>
      </c>
      <c r="G145" s="28">
        <f t="shared" ref="G145" si="19">E145*F145</f>
        <v>29031.749999999996</v>
      </c>
      <c r="H145"/>
      <c r="I145" s="61">
        <f t="shared" si="16"/>
        <v>6311.25</v>
      </c>
      <c r="J145">
        <v>1.2749999999999999</v>
      </c>
      <c r="K145">
        <f t="shared" si="17"/>
        <v>26822.812499999996</v>
      </c>
    </row>
    <row r="146" spans="1:11" ht="15.75" customHeight="1" x14ac:dyDescent="0.2">
      <c r="A146" s="90" t="s">
        <v>379</v>
      </c>
      <c r="B146" s="90"/>
      <c r="C146" s="90"/>
      <c r="D146" s="90"/>
      <c r="E146" s="90"/>
      <c r="F146" s="90"/>
      <c r="G146" s="49">
        <f>SUM(G145:G145)</f>
        <v>29031.749999999996</v>
      </c>
      <c r="H146" s="52"/>
      <c r="I146" s="61">
        <f t="shared" si="16"/>
        <v>0</v>
      </c>
      <c r="J146">
        <v>1.2749999999999999</v>
      </c>
      <c r="K146">
        <f t="shared" si="17"/>
        <v>0</v>
      </c>
    </row>
    <row r="147" spans="1:11" ht="15.75" customHeight="1" x14ac:dyDescent="0.2">
      <c r="A147" s="88" t="s">
        <v>380</v>
      </c>
      <c r="B147" s="88"/>
      <c r="C147" s="88"/>
      <c r="D147" s="88"/>
      <c r="E147" s="88"/>
      <c r="F147" s="88"/>
      <c r="G147" s="88"/>
      <c r="H147" s="11" t="s">
        <v>232</v>
      </c>
      <c r="I147" s="61">
        <f t="shared" si="16"/>
        <v>0</v>
      </c>
      <c r="J147">
        <v>1.2749999999999999</v>
      </c>
      <c r="K147">
        <f t="shared" si="17"/>
        <v>0</v>
      </c>
    </row>
    <row r="148" spans="1:11" ht="60" x14ac:dyDescent="0.2">
      <c r="A148" s="3">
        <v>41595</v>
      </c>
      <c r="B148" s="3">
        <f>B145+1</f>
        <v>128</v>
      </c>
      <c r="C148" s="16" t="s">
        <v>233</v>
      </c>
      <c r="D148" s="3" t="s">
        <v>13</v>
      </c>
      <c r="E148" s="17">
        <v>344.25</v>
      </c>
      <c r="F148" s="68">
        <v>8.7799999999999994</v>
      </c>
      <c r="G148" s="28">
        <f t="shared" ref="G148:G159" si="20">E148*F148</f>
        <v>3022.5149999999999</v>
      </c>
      <c r="H148" s="11" t="s">
        <v>234</v>
      </c>
      <c r="I148" s="61">
        <f t="shared" si="16"/>
        <v>103.27499999999999</v>
      </c>
      <c r="J148">
        <v>1.2749999999999999</v>
      </c>
      <c r="K148">
        <f t="shared" si="17"/>
        <v>438.91874999999999</v>
      </c>
    </row>
    <row r="149" spans="1:11" ht="60" x14ac:dyDescent="0.2">
      <c r="A149" s="3">
        <v>72815</v>
      </c>
      <c r="B149" s="3">
        <f>B148+1</f>
        <v>129</v>
      </c>
      <c r="C149" s="16" t="s">
        <v>381</v>
      </c>
      <c r="D149" s="3" t="s">
        <v>11</v>
      </c>
      <c r="E149" s="17">
        <v>344.25</v>
      </c>
      <c r="F149" s="68">
        <v>45.82</v>
      </c>
      <c r="G149" s="28">
        <f t="shared" si="20"/>
        <v>15773.535</v>
      </c>
      <c r="H149" s="11" t="s">
        <v>235</v>
      </c>
      <c r="I149" s="61">
        <f t="shared" si="16"/>
        <v>103.27499999999999</v>
      </c>
      <c r="J149">
        <v>1.2749999999999999</v>
      </c>
      <c r="K149">
        <f t="shared" si="17"/>
        <v>438.91874999999999</v>
      </c>
    </row>
    <row r="150" spans="1:11" ht="60" x14ac:dyDescent="0.2">
      <c r="A150" s="3">
        <v>88487</v>
      </c>
      <c r="B150" s="3">
        <f t="shared" ref="B150:B159" si="21">B149+1</f>
        <v>130</v>
      </c>
      <c r="C150" s="16" t="s">
        <v>382</v>
      </c>
      <c r="D150" s="3" t="s">
        <v>11</v>
      </c>
      <c r="E150" s="17">
        <v>9179.9999999999982</v>
      </c>
      <c r="F150" s="68">
        <v>8.11</v>
      </c>
      <c r="G150" s="28">
        <f t="shared" si="20"/>
        <v>74449.799999999974</v>
      </c>
      <c r="H150" s="11" t="s">
        <v>236</v>
      </c>
      <c r="I150" s="61">
        <f t="shared" si="16"/>
        <v>2753.9999999999995</v>
      </c>
      <c r="J150">
        <v>1.2749999999999999</v>
      </c>
      <c r="K150">
        <f t="shared" si="17"/>
        <v>11704.499999999996</v>
      </c>
    </row>
    <row r="151" spans="1:11" ht="30" x14ac:dyDescent="0.2">
      <c r="A151" s="3">
        <v>88486</v>
      </c>
      <c r="B151" s="3">
        <f t="shared" si="21"/>
        <v>131</v>
      </c>
      <c r="C151" s="16" t="s">
        <v>383</v>
      </c>
      <c r="D151" s="3" t="s">
        <v>11</v>
      </c>
      <c r="E151" s="17">
        <v>2103.7499999999995</v>
      </c>
      <c r="F151" s="68">
        <v>8.9600000000000009</v>
      </c>
      <c r="G151" s="28">
        <f t="shared" si="20"/>
        <v>18849.599999999999</v>
      </c>
      <c r="H151"/>
      <c r="I151" s="61">
        <f t="shared" si="16"/>
        <v>631.12499999999989</v>
      </c>
      <c r="J151">
        <v>1.2749999999999999</v>
      </c>
      <c r="K151">
        <f t="shared" si="17"/>
        <v>2682.2812499999991</v>
      </c>
    </row>
    <row r="152" spans="1:11" ht="30" x14ac:dyDescent="0.2">
      <c r="A152" s="3" t="s">
        <v>239</v>
      </c>
      <c r="B152" s="3">
        <v>132</v>
      </c>
      <c r="C152" s="16" t="s">
        <v>240</v>
      </c>
      <c r="D152" s="3" t="s">
        <v>11</v>
      </c>
      <c r="E152" s="6">
        <v>688.5</v>
      </c>
      <c r="F152" s="69">
        <v>17.09</v>
      </c>
      <c r="G152" s="28">
        <f t="shared" si="20"/>
        <v>11766.465</v>
      </c>
      <c r="H152" s="1" t="s">
        <v>12</v>
      </c>
      <c r="I152" s="61">
        <f t="shared" si="16"/>
        <v>206.54999999999998</v>
      </c>
      <c r="J152">
        <v>1.2749999999999999</v>
      </c>
      <c r="K152">
        <f t="shared" si="17"/>
        <v>877.83749999999998</v>
      </c>
    </row>
    <row r="153" spans="1:11" ht="45" x14ac:dyDescent="0.2">
      <c r="A153" s="3" t="s">
        <v>241</v>
      </c>
      <c r="B153" s="3">
        <f t="shared" si="21"/>
        <v>133</v>
      </c>
      <c r="C153" s="16" t="s">
        <v>242</v>
      </c>
      <c r="D153" s="3" t="s">
        <v>11</v>
      </c>
      <c r="E153" s="6">
        <v>688.5</v>
      </c>
      <c r="F153" s="69">
        <v>19.95</v>
      </c>
      <c r="G153" s="28">
        <f t="shared" si="20"/>
        <v>13735.574999999999</v>
      </c>
      <c r="H153" s="1" t="s">
        <v>12</v>
      </c>
      <c r="I153" s="61">
        <f t="shared" si="16"/>
        <v>206.54999999999998</v>
      </c>
      <c r="J153">
        <v>1.2749999999999999</v>
      </c>
      <c r="K153">
        <f t="shared" si="17"/>
        <v>877.83749999999998</v>
      </c>
    </row>
    <row r="154" spans="1:11" ht="30" x14ac:dyDescent="0.2">
      <c r="A154" s="3">
        <v>6082</v>
      </c>
      <c r="B154" s="3">
        <f t="shared" si="21"/>
        <v>134</v>
      </c>
      <c r="C154" s="16" t="s">
        <v>243</v>
      </c>
      <c r="D154" s="3" t="s">
        <v>11</v>
      </c>
      <c r="E154" s="6">
        <v>688.5</v>
      </c>
      <c r="F154" s="69">
        <v>13.57</v>
      </c>
      <c r="G154" s="28">
        <f t="shared" si="20"/>
        <v>9342.9449999999997</v>
      </c>
      <c r="H154" s="1" t="s">
        <v>12</v>
      </c>
      <c r="I154" s="61">
        <f t="shared" si="16"/>
        <v>206.54999999999998</v>
      </c>
      <c r="J154">
        <v>1.2749999999999999</v>
      </c>
      <c r="K154">
        <f t="shared" si="17"/>
        <v>877.83749999999998</v>
      </c>
    </row>
    <row r="155" spans="1:11" ht="60" x14ac:dyDescent="0.2">
      <c r="A155" s="3">
        <v>88411</v>
      </c>
      <c r="B155" s="3">
        <f t="shared" si="21"/>
        <v>135</v>
      </c>
      <c r="C155" s="16" t="s">
        <v>384</v>
      </c>
      <c r="D155" s="3" t="s">
        <v>11</v>
      </c>
      <c r="E155" s="6">
        <v>1417.6769999999999</v>
      </c>
      <c r="F155" s="69">
        <v>1.75</v>
      </c>
      <c r="G155" s="28">
        <f t="shared" si="20"/>
        <v>2480.9347499999999</v>
      </c>
      <c r="H155" s="11" t="s">
        <v>246</v>
      </c>
      <c r="I155" s="61">
        <f t="shared" si="16"/>
        <v>425.30309999999997</v>
      </c>
      <c r="J155">
        <v>1.2749999999999999</v>
      </c>
      <c r="K155">
        <f t="shared" si="17"/>
        <v>1807.5381749999997</v>
      </c>
    </row>
    <row r="156" spans="1:11" ht="60" x14ac:dyDescent="0.2">
      <c r="A156" s="3">
        <v>88415</v>
      </c>
      <c r="B156" s="3">
        <f t="shared" si="21"/>
        <v>136</v>
      </c>
      <c r="C156" s="16" t="s">
        <v>385</v>
      </c>
      <c r="D156" s="3" t="s">
        <v>11</v>
      </c>
      <c r="E156" s="6">
        <v>1415.25</v>
      </c>
      <c r="F156" s="69">
        <v>1.9</v>
      </c>
      <c r="G156" s="28">
        <f t="shared" si="20"/>
        <v>2688.9749999999999</v>
      </c>
      <c r="H156" s="11" t="s">
        <v>247</v>
      </c>
      <c r="I156" s="61">
        <f t="shared" si="16"/>
        <v>424.57499999999999</v>
      </c>
      <c r="J156">
        <v>1.2749999999999999</v>
      </c>
      <c r="K156">
        <f t="shared" si="17"/>
        <v>1804.4437499999999</v>
      </c>
    </row>
    <row r="157" spans="1:11" ht="60" x14ac:dyDescent="0.2">
      <c r="A157" s="3">
        <v>88416</v>
      </c>
      <c r="B157" s="3">
        <f t="shared" si="21"/>
        <v>137</v>
      </c>
      <c r="C157" s="16" t="s">
        <v>386</v>
      </c>
      <c r="D157" s="3" t="s">
        <v>11</v>
      </c>
      <c r="E157" s="6">
        <v>213.9</v>
      </c>
      <c r="F157" s="69">
        <v>14.14</v>
      </c>
      <c r="G157" s="28">
        <f t="shared" si="20"/>
        <v>3024.5460000000003</v>
      </c>
      <c r="H157" s="11" t="s">
        <v>248</v>
      </c>
      <c r="I157" s="61">
        <f t="shared" si="16"/>
        <v>64.17</v>
      </c>
      <c r="J157">
        <v>1.2749999999999999</v>
      </c>
      <c r="K157">
        <f t="shared" si="17"/>
        <v>272.72249999999997</v>
      </c>
    </row>
    <row r="158" spans="1:11" ht="45" x14ac:dyDescent="0.2">
      <c r="A158" s="3">
        <v>88423</v>
      </c>
      <c r="B158" s="3">
        <f t="shared" si="21"/>
        <v>138</v>
      </c>
      <c r="C158" s="16" t="s">
        <v>387</v>
      </c>
      <c r="D158" s="3" t="s">
        <v>11</v>
      </c>
      <c r="E158" s="6">
        <v>214.2</v>
      </c>
      <c r="F158" s="69">
        <v>14.64</v>
      </c>
      <c r="G158" s="28">
        <f t="shared" si="20"/>
        <v>3135.8879999999999</v>
      </c>
      <c r="H158" s="11">
        <v>22.51</v>
      </c>
      <c r="I158" s="61">
        <f t="shared" si="16"/>
        <v>64.259999999999991</v>
      </c>
      <c r="J158">
        <v>1.2749999999999999</v>
      </c>
      <c r="K158">
        <f t="shared" si="17"/>
        <v>273.10499999999996</v>
      </c>
    </row>
    <row r="159" spans="1:11" ht="30" x14ac:dyDescent="0.2">
      <c r="A159" s="20" t="s">
        <v>249</v>
      </c>
      <c r="B159" s="3">
        <f t="shared" si="21"/>
        <v>139</v>
      </c>
      <c r="C159" s="16" t="s">
        <v>388</v>
      </c>
      <c r="D159" s="3" t="s">
        <v>11</v>
      </c>
      <c r="E159" s="6">
        <v>13.387499999999999</v>
      </c>
      <c r="F159" s="79">
        <v>201.48</v>
      </c>
      <c r="G159" s="28">
        <f t="shared" si="20"/>
        <v>2697.3134999999997</v>
      </c>
      <c r="H159" s="11"/>
      <c r="I159" s="61">
        <f t="shared" si="16"/>
        <v>4.0162499999999994</v>
      </c>
      <c r="J159">
        <v>1.2749999999999999</v>
      </c>
      <c r="K159">
        <f t="shared" si="17"/>
        <v>17.069062499999998</v>
      </c>
    </row>
    <row r="160" spans="1:11" ht="15.75" customHeight="1" x14ac:dyDescent="0.2">
      <c r="A160" s="85" t="s">
        <v>379</v>
      </c>
      <c r="B160" s="85"/>
      <c r="C160" s="85"/>
      <c r="D160" s="85"/>
      <c r="E160" s="85"/>
      <c r="F160" s="85"/>
      <c r="G160" s="49">
        <f>SUM(G148:G159)</f>
        <v>160968.09224999999</v>
      </c>
      <c r="H160" s="11">
        <v>8.52</v>
      </c>
      <c r="I160" s="61">
        <f t="shared" si="16"/>
        <v>0</v>
      </c>
      <c r="J160">
        <v>1.2749999999999999</v>
      </c>
      <c r="K160">
        <f t="shared" si="17"/>
        <v>0</v>
      </c>
    </row>
    <row r="161" spans="1:11" ht="15.75" customHeight="1" x14ac:dyDescent="0.2">
      <c r="A161" s="88" t="s">
        <v>378</v>
      </c>
      <c r="B161" s="88"/>
      <c r="C161" s="88"/>
      <c r="D161" s="88"/>
      <c r="E161" s="88"/>
      <c r="F161" s="88"/>
      <c r="G161" s="88"/>
      <c r="H161" s="11" t="s">
        <v>251</v>
      </c>
      <c r="I161" s="61">
        <f t="shared" si="16"/>
        <v>0</v>
      </c>
      <c r="J161">
        <v>1.2749999999999999</v>
      </c>
      <c r="K161">
        <f t="shared" si="17"/>
        <v>0</v>
      </c>
    </row>
    <row r="162" spans="1:11" ht="60" x14ac:dyDescent="0.2">
      <c r="A162" s="3">
        <v>87879</v>
      </c>
      <c r="B162" s="3">
        <f>B159+1</f>
        <v>140</v>
      </c>
      <c r="C162" s="16" t="s">
        <v>252</v>
      </c>
      <c r="D162" s="3" t="s">
        <v>11</v>
      </c>
      <c r="E162" s="24">
        <v>1721.328</v>
      </c>
      <c r="F162" s="77">
        <v>2.69</v>
      </c>
      <c r="G162" s="28">
        <f t="shared" ref="G162:G170" si="22">E162*F162</f>
        <v>4630.3723199999995</v>
      </c>
      <c r="H162" s="33" t="s">
        <v>12</v>
      </c>
      <c r="I162" s="61">
        <f t="shared" si="16"/>
        <v>516.39839999999992</v>
      </c>
      <c r="J162">
        <v>1.2749999999999999</v>
      </c>
      <c r="K162">
        <f t="shared" si="17"/>
        <v>2194.6931999999997</v>
      </c>
    </row>
    <row r="163" spans="1:11" ht="60" x14ac:dyDescent="0.2">
      <c r="A163" s="3">
        <v>87264</v>
      </c>
      <c r="B163" s="3">
        <f>B162+1</f>
        <v>141</v>
      </c>
      <c r="C163" s="16" t="s">
        <v>253</v>
      </c>
      <c r="D163" s="3" t="s">
        <v>11</v>
      </c>
      <c r="E163" s="24">
        <v>105.1875</v>
      </c>
      <c r="F163" s="77">
        <v>54.96</v>
      </c>
      <c r="G163" s="28">
        <f t="shared" si="22"/>
        <v>5781.1050000000005</v>
      </c>
      <c r="H163" s="1" t="s">
        <v>12</v>
      </c>
      <c r="I163" s="61">
        <f t="shared" si="16"/>
        <v>31.556249999999999</v>
      </c>
      <c r="J163">
        <v>1.2749999999999999</v>
      </c>
      <c r="K163">
        <f t="shared" si="17"/>
        <v>134.11406249999999</v>
      </c>
    </row>
    <row r="164" spans="1:11" ht="60" x14ac:dyDescent="0.2">
      <c r="A164" s="3">
        <v>87265</v>
      </c>
      <c r="B164" s="3">
        <f t="shared" ref="B164:B170" si="23">B163+1</f>
        <v>142</v>
      </c>
      <c r="C164" s="16" t="s">
        <v>254</v>
      </c>
      <c r="D164" s="3" t="s">
        <v>11</v>
      </c>
      <c r="E164" s="24">
        <v>105.1875</v>
      </c>
      <c r="F164" s="77">
        <v>48.97</v>
      </c>
      <c r="G164" s="28">
        <f t="shared" si="22"/>
        <v>5151.0318749999997</v>
      </c>
      <c r="H164"/>
      <c r="I164" s="61">
        <f t="shared" si="16"/>
        <v>31.556249999999999</v>
      </c>
      <c r="J164">
        <v>1.2749999999999999</v>
      </c>
      <c r="K164">
        <f t="shared" si="17"/>
        <v>134.11406249999999</v>
      </c>
    </row>
    <row r="165" spans="1:11" ht="45" x14ac:dyDescent="0.2">
      <c r="A165" s="3">
        <v>87246</v>
      </c>
      <c r="B165" s="3">
        <f t="shared" si="23"/>
        <v>143</v>
      </c>
      <c r="C165" s="16" t="s">
        <v>255</v>
      </c>
      <c r="D165" s="3" t="s">
        <v>11</v>
      </c>
      <c r="E165" s="24">
        <v>105.1875</v>
      </c>
      <c r="F165" s="77">
        <v>53.58</v>
      </c>
      <c r="G165" s="28">
        <f t="shared" si="22"/>
        <v>5635.94625</v>
      </c>
      <c r="H165"/>
      <c r="I165" s="61">
        <f t="shared" si="16"/>
        <v>31.556249999999999</v>
      </c>
      <c r="J165">
        <v>1.2749999999999999</v>
      </c>
      <c r="K165">
        <f t="shared" si="17"/>
        <v>134.11406249999999</v>
      </c>
    </row>
    <row r="166" spans="1:11" ht="45" x14ac:dyDescent="0.2">
      <c r="A166" s="3">
        <v>87247</v>
      </c>
      <c r="B166" s="3">
        <f t="shared" si="23"/>
        <v>144</v>
      </c>
      <c r="C166" s="16" t="s">
        <v>256</v>
      </c>
      <c r="D166" s="3" t="s">
        <v>11</v>
      </c>
      <c r="E166" s="24">
        <v>133.87499999999997</v>
      </c>
      <c r="F166" s="77">
        <v>48.05</v>
      </c>
      <c r="G166" s="28">
        <f t="shared" si="22"/>
        <v>6432.6937499999985</v>
      </c>
      <c r="H166"/>
      <c r="I166" s="61">
        <f t="shared" si="16"/>
        <v>40.162499999999987</v>
      </c>
      <c r="J166">
        <v>1.2749999999999999</v>
      </c>
      <c r="K166">
        <f t="shared" si="17"/>
        <v>170.69062499999995</v>
      </c>
    </row>
    <row r="167" spans="1:11" ht="45" x14ac:dyDescent="0.2">
      <c r="A167" s="3">
        <v>87248</v>
      </c>
      <c r="B167" s="3">
        <f t="shared" si="23"/>
        <v>145</v>
      </c>
      <c r="C167" s="16" t="s">
        <v>257</v>
      </c>
      <c r="D167" s="3" t="s">
        <v>11</v>
      </c>
      <c r="E167" s="24">
        <v>133.87499999999997</v>
      </c>
      <c r="F167" s="77">
        <v>43.67</v>
      </c>
      <c r="G167" s="28">
        <f t="shared" si="22"/>
        <v>5846.3212499999991</v>
      </c>
      <c r="H167" s="1" t="s">
        <v>12</v>
      </c>
      <c r="I167" s="61">
        <f t="shared" si="16"/>
        <v>40.162499999999987</v>
      </c>
      <c r="J167">
        <v>1.2749999999999999</v>
      </c>
      <c r="K167">
        <f t="shared" si="17"/>
        <v>170.69062499999995</v>
      </c>
    </row>
    <row r="168" spans="1:11" ht="30" x14ac:dyDescent="0.2">
      <c r="A168" s="3" t="s">
        <v>262</v>
      </c>
      <c r="B168" s="3">
        <f t="shared" si="23"/>
        <v>146</v>
      </c>
      <c r="C168" s="16" t="s">
        <v>263</v>
      </c>
      <c r="D168" s="3" t="s">
        <v>11</v>
      </c>
      <c r="E168" s="23">
        <v>19.124999999999996</v>
      </c>
      <c r="F168" s="73">
        <v>161.86000000000001</v>
      </c>
      <c r="G168" s="28">
        <f t="shared" si="22"/>
        <v>3095.5724999999998</v>
      </c>
      <c r="H168" s="1" t="s">
        <v>12</v>
      </c>
      <c r="I168" s="61">
        <f t="shared" si="16"/>
        <v>5.7374999999999989</v>
      </c>
      <c r="J168">
        <v>1.2749999999999999</v>
      </c>
      <c r="K168">
        <f t="shared" si="17"/>
        <v>24.384374999999995</v>
      </c>
    </row>
    <row r="169" spans="1:11" ht="30" x14ac:dyDescent="0.2">
      <c r="A169" s="3">
        <v>72137</v>
      </c>
      <c r="B169" s="3">
        <f t="shared" si="23"/>
        <v>147</v>
      </c>
      <c r="C169" s="16" t="s">
        <v>265</v>
      </c>
      <c r="D169" s="3" t="s">
        <v>11</v>
      </c>
      <c r="E169" s="23">
        <v>103.27499999999999</v>
      </c>
      <c r="F169" s="73">
        <v>86.34</v>
      </c>
      <c r="G169" s="28">
        <f t="shared" si="22"/>
        <v>8916.7634999999991</v>
      </c>
      <c r="H169" s="24">
        <v>54.95</v>
      </c>
      <c r="I169" s="61">
        <f t="shared" si="16"/>
        <v>30.982499999999995</v>
      </c>
      <c r="J169">
        <v>1.2749999999999999</v>
      </c>
      <c r="K169">
        <f t="shared" si="17"/>
        <v>131.67562499999997</v>
      </c>
    </row>
    <row r="170" spans="1:11" ht="30" x14ac:dyDescent="0.2">
      <c r="A170" s="3">
        <v>84191</v>
      </c>
      <c r="B170" s="3">
        <f t="shared" si="23"/>
        <v>148</v>
      </c>
      <c r="C170" s="16" t="s">
        <v>267</v>
      </c>
      <c r="D170" s="3" t="s">
        <v>77</v>
      </c>
      <c r="E170" s="23">
        <v>98.051999999999992</v>
      </c>
      <c r="F170" s="73">
        <v>93.92</v>
      </c>
      <c r="G170" s="28">
        <f t="shared" si="22"/>
        <v>9209.0438400000003</v>
      </c>
      <c r="I170" s="61">
        <f t="shared" si="16"/>
        <v>29.415599999999998</v>
      </c>
      <c r="J170">
        <v>1.2749999999999999</v>
      </c>
      <c r="K170">
        <f t="shared" si="17"/>
        <v>125.01629999999999</v>
      </c>
    </row>
    <row r="171" spans="1:11" ht="15.75" customHeight="1" x14ac:dyDescent="0.2">
      <c r="A171" s="85" t="s">
        <v>379</v>
      </c>
      <c r="B171" s="85"/>
      <c r="C171" s="85"/>
      <c r="D171" s="85"/>
      <c r="E171" s="85"/>
      <c r="F171" s="85"/>
      <c r="G171" s="49">
        <f>SUM(G162:G170)</f>
        <v>54698.850285</v>
      </c>
      <c r="H171" s="11" t="s">
        <v>269</v>
      </c>
      <c r="I171" s="61">
        <f t="shared" si="16"/>
        <v>0</v>
      </c>
      <c r="J171">
        <v>1.2749999999999999</v>
      </c>
      <c r="K171">
        <f t="shared" si="17"/>
        <v>0</v>
      </c>
    </row>
    <row r="172" spans="1:11" ht="15.75" x14ac:dyDescent="0.2">
      <c r="A172" s="86" t="s">
        <v>377</v>
      </c>
      <c r="B172" s="86"/>
      <c r="C172" s="86"/>
      <c r="D172" s="86"/>
      <c r="E172" s="86"/>
      <c r="F172" s="86"/>
      <c r="G172" s="86"/>
      <c r="H172" s="11"/>
      <c r="I172" s="61">
        <f t="shared" si="16"/>
        <v>0</v>
      </c>
      <c r="J172">
        <v>1.2749999999999999</v>
      </c>
      <c r="K172">
        <f t="shared" si="17"/>
        <v>0</v>
      </c>
    </row>
    <row r="173" spans="1:11" ht="75" x14ac:dyDescent="0.2">
      <c r="A173" s="3" t="s">
        <v>285</v>
      </c>
      <c r="B173" s="3">
        <f>B170+1</f>
        <v>149</v>
      </c>
      <c r="C173" s="16" t="s">
        <v>286</v>
      </c>
      <c r="D173" s="3" t="s">
        <v>13</v>
      </c>
      <c r="E173" s="24">
        <v>720</v>
      </c>
      <c r="F173" s="77">
        <v>24.88</v>
      </c>
      <c r="G173" s="28">
        <f t="shared" ref="G173:G174" si="24">E173*F173</f>
        <v>17913.599999999999</v>
      </c>
      <c r="H173" s="11"/>
      <c r="I173" s="61">
        <f t="shared" si="16"/>
        <v>216</v>
      </c>
      <c r="J173">
        <v>1.2749999999999999</v>
      </c>
      <c r="K173">
        <f t="shared" si="17"/>
        <v>917.99999999999989</v>
      </c>
    </row>
    <row r="174" spans="1:11" ht="45" x14ac:dyDescent="0.2">
      <c r="A174" s="3" t="s">
        <v>287</v>
      </c>
      <c r="B174" s="3">
        <f>B173+1</f>
        <v>150</v>
      </c>
      <c r="C174" s="16" t="s">
        <v>288</v>
      </c>
      <c r="D174" s="3" t="s">
        <v>13</v>
      </c>
      <c r="E174" s="24">
        <v>300</v>
      </c>
      <c r="F174" s="73">
        <v>46.37</v>
      </c>
      <c r="G174" s="28">
        <f t="shared" si="24"/>
        <v>13911</v>
      </c>
      <c r="H174" s="11"/>
      <c r="I174" s="61">
        <f t="shared" si="16"/>
        <v>90</v>
      </c>
      <c r="J174">
        <v>1.2749999999999999</v>
      </c>
      <c r="K174">
        <f t="shared" si="17"/>
        <v>382.5</v>
      </c>
    </row>
    <row r="175" spans="1:11" ht="15.75" customHeight="1" x14ac:dyDescent="0.2">
      <c r="A175" s="87" t="s">
        <v>379</v>
      </c>
      <c r="B175" s="87"/>
      <c r="C175" s="87"/>
      <c r="D175" s="87"/>
      <c r="E175" s="87"/>
      <c r="F175" s="87"/>
      <c r="G175" s="50">
        <f>SUM(G173:G174)</f>
        <v>31824.6</v>
      </c>
      <c r="H175" s="11"/>
      <c r="I175" s="61"/>
      <c r="J175">
        <v>1.2749999999999999</v>
      </c>
    </row>
    <row r="176" spans="1:11" ht="21.75" customHeight="1" x14ac:dyDescent="0.25">
      <c r="A176" s="84" t="s">
        <v>289</v>
      </c>
      <c r="B176" s="84"/>
      <c r="C176" s="84"/>
      <c r="D176" s="84"/>
      <c r="E176" s="84"/>
      <c r="F176" s="84"/>
      <c r="G176" s="37">
        <f>G17+G42+G50+G121+G138+G143+G146+G160+G171+G175</f>
        <v>756000.00276000006</v>
      </c>
      <c r="H176" s="24">
        <v>404.63</v>
      </c>
      <c r="I176" s="61"/>
      <c r="J176" s="65">
        <f>G176*1.275</f>
        <v>963900.00351900002</v>
      </c>
      <c r="K176" s="65"/>
    </row>
    <row r="177" spans="6:10" ht="30.75" customHeight="1" x14ac:dyDescent="0.2">
      <c r="G177" s="60"/>
      <c r="H177" s="36"/>
      <c r="J177">
        <v>1.2580047400000001</v>
      </c>
    </row>
    <row r="178" spans="6:10" ht="30" customHeight="1" x14ac:dyDescent="0.25">
      <c r="G178" s="62"/>
      <c r="H178" s="12"/>
    </row>
    <row r="179" spans="6:10" ht="15.75" customHeight="1" x14ac:dyDescent="0.2">
      <c r="H179"/>
    </row>
    <row r="180" spans="6:10" x14ac:dyDescent="0.2">
      <c r="F180" s="81"/>
    </row>
    <row r="181" spans="6:10" x14ac:dyDescent="0.2">
      <c r="G181" s="48"/>
    </row>
    <row r="182" spans="6:10" x14ac:dyDescent="0.2">
      <c r="H182"/>
    </row>
    <row r="183" spans="6:10" x14ac:dyDescent="0.2">
      <c r="F183" s="82"/>
      <c r="G183" s="83"/>
      <c r="H183" s="38" t="e">
        <f>#REF!+G171+#REF!</f>
        <v>#REF!</v>
      </c>
    </row>
  </sheetData>
  <mergeCells count="27">
    <mergeCell ref="A172:G172"/>
    <mergeCell ref="A175:F175"/>
    <mergeCell ref="A176:F176"/>
    <mergeCell ref="A144:G144"/>
    <mergeCell ref="A146:F146"/>
    <mergeCell ref="A147:G147"/>
    <mergeCell ref="A160:F160"/>
    <mergeCell ref="A161:G161"/>
    <mergeCell ref="A171:F171"/>
    <mergeCell ref="A121:F121"/>
    <mergeCell ref="H121:H126"/>
    <mergeCell ref="A122:G122"/>
    <mergeCell ref="A138:F138"/>
    <mergeCell ref="A139:G139"/>
    <mergeCell ref="A143:F143"/>
    <mergeCell ref="A17:F17"/>
    <mergeCell ref="A18:G18"/>
    <mergeCell ref="A42:F42"/>
    <mergeCell ref="A43:G43"/>
    <mergeCell ref="A50:F50"/>
    <mergeCell ref="A51:G51"/>
    <mergeCell ref="A1:G1"/>
    <mergeCell ref="A2:G2"/>
    <mergeCell ref="A3:G3"/>
    <mergeCell ref="A4:G4"/>
    <mergeCell ref="A6:G6"/>
    <mergeCell ref="L6:L7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JES</vt:lpstr>
      <vt:lpstr>Caninde</vt:lpstr>
      <vt:lpstr>Altasmidas</vt:lpstr>
      <vt:lpstr>PREGÃO - 2019 (CAMPUS TERESINA)</vt:lpstr>
      <vt:lpstr>PREGÃO - 2019 (CAMPUS FLORIANO)</vt:lpstr>
      <vt:lpstr>PREGÃO-2019 (CAMPUS BOM JESUS)</vt:lpstr>
      <vt:lpstr>PREGÃO-2019 (CAMPUS PICOS)</vt:lpstr>
      <vt:lpstr>PREGÃO-2019 (CAMPUS PARNAIBA)</vt:lpstr>
      <vt:lpstr>'PREGÃO - 2019 (CAMPUS FLORIANO)'!Area_de_impressao</vt:lpstr>
      <vt:lpstr>'PREGÃO - 2019 (CAMPUS TERESINA)'!Area_de_impressao</vt:lpstr>
      <vt:lpstr>'PREGÃO-2019 (CAMPUS BOM JESUS)'!Area_de_impressao</vt:lpstr>
      <vt:lpstr>'PREGÃO-2019 (CAMPUS PARNAIBA)'!Area_de_impressao</vt:lpstr>
      <vt:lpstr>'PREGÃO-2019 (CAMPUS PICOS)'!Area_de_impressao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COOD- DE MANUTENCAO</cp:lastModifiedBy>
  <cp:revision>0</cp:revision>
  <cp:lastPrinted>2019-03-25T14:05:06Z</cp:lastPrinted>
  <dcterms:created xsi:type="dcterms:W3CDTF">1997-01-10T22:22:50Z</dcterms:created>
  <dcterms:modified xsi:type="dcterms:W3CDTF">2019-03-25T18:13:00Z</dcterms:modified>
  <dc:language>pt-BR</dc:language>
</cp:coreProperties>
</file>